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M:\COMITÊ TÉCNICO ASSUNTOS REGULATÓRIOS\PORTAL DE TARIFAS\Aba Histórico de Tarifas\"/>
    </mc:Choice>
  </mc:AlternateContent>
  <xr:revisionPtr revIDLastSave="0" documentId="13_ncr:1_{09DD6535-5821-42C0-8F6F-2726920B0053}" xr6:coauthVersionLast="47" xr6:coauthVersionMax="47" xr10:uidLastSave="{00000000-0000-0000-0000-000000000000}"/>
  <bookViews>
    <workbookView xWindow="28680" yWindow="-120" windowWidth="29040" windowHeight="15720" tabRatio="603" xr2:uid="{00000000-000D-0000-FFFF-FFFF00000000}"/>
  </bookViews>
  <sheets>
    <sheet name="Tabelas Vigentes_Merc Cativo" sheetId="4" r:id="rId1"/>
    <sheet name="Tabelas Vigentes_Merc Livre" sheetId="5" r:id="rId2"/>
  </sheets>
  <definedNames>
    <definedName name="_xlnm.Print_Area" localSheetId="0">'Tabelas Vigentes_Merc Cativo'!$A$1:$M$136</definedName>
    <definedName name="_xlnm.Print_Area" localSheetId="1">'Tabelas Vigentes_Merc Livre'!$A$1:$A$99</definedName>
    <definedName name="InícioProjeto">#REF!</definedName>
    <definedName name="TérminoProjeto">#REF!</definedName>
    <definedName name="vertex42_copyright" hidden="1">"© 2010-2014 Vertex42 LLC"</definedName>
    <definedName name="vertex42_id" hidden="1">"time-card-calculator.xlsx"</definedName>
    <definedName name="vertex42_título" hidden="1">"Time Card Calculator"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5" l="1"/>
  <c r="F8" i="5"/>
  <c r="F7" i="5"/>
  <c r="F6" i="5"/>
  <c r="F5" i="5"/>
  <c r="F111" i="5"/>
  <c r="F110" i="5"/>
  <c r="F109" i="5"/>
  <c r="F108" i="5"/>
  <c r="F107" i="5"/>
  <c r="F106" i="5"/>
  <c r="F105" i="5"/>
  <c r="F104" i="5"/>
  <c r="F99" i="5"/>
  <c r="E99" i="5"/>
  <c r="E94" i="5"/>
  <c r="F94" i="5" s="1"/>
  <c r="F89" i="5"/>
  <c r="F88" i="5"/>
  <c r="F87" i="5"/>
  <c r="F86" i="5"/>
  <c r="F85" i="5"/>
  <c r="F84" i="5"/>
  <c r="E89" i="5"/>
  <c r="E88" i="5"/>
  <c r="E87" i="5"/>
  <c r="E86" i="5"/>
  <c r="E85" i="5"/>
  <c r="E84" i="5"/>
  <c r="F81" i="5"/>
  <c r="F80" i="5"/>
  <c r="F79" i="5"/>
  <c r="F78" i="5"/>
  <c r="E81" i="5"/>
  <c r="E80" i="5"/>
  <c r="E79" i="5"/>
  <c r="E78" i="5"/>
  <c r="F71" i="5"/>
  <c r="F70" i="5"/>
  <c r="F69" i="5"/>
  <c r="F68" i="5"/>
  <c r="F67" i="5"/>
  <c r="F66" i="5"/>
  <c r="F65" i="5"/>
  <c r="F64" i="5"/>
  <c r="F63" i="5"/>
  <c r="F58" i="5"/>
  <c r="E58" i="5"/>
  <c r="F53" i="5"/>
  <c r="F52" i="5"/>
  <c r="F51" i="5"/>
  <c r="F50" i="5"/>
  <c r="F49" i="5"/>
  <c r="F48" i="5"/>
  <c r="F47" i="5"/>
  <c r="F46" i="5"/>
  <c r="F41" i="5"/>
  <c r="F40" i="5"/>
  <c r="F39" i="5"/>
  <c r="F38" i="5"/>
  <c r="F37" i="5"/>
  <c r="F36" i="5"/>
  <c r="F35" i="5"/>
  <c r="F30" i="5"/>
  <c r="F29" i="5"/>
  <c r="F28" i="5"/>
  <c r="F27" i="5"/>
  <c r="F26" i="5"/>
  <c r="F25" i="5"/>
  <c r="F24" i="5"/>
  <c r="F18" i="5"/>
  <c r="E18" i="5"/>
  <c r="F13" i="5"/>
  <c r="F12" i="5"/>
  <c r="F11" i="5"/>
  <c r="F10" i="5"/>
  <c r="F9" i="5"/>
  <c r="E13" i="5"/>
  <c r="E12" i="5"/>
  <c r="E11" i="5"/>
  <c r="E10" i="5"/>
  <c r="E9" i="5"/>
  <c r="E8" i="5"/>
  <c r="E7" i="5"/>
  <c r="E6" i="5"/>
  <c r="E5" i="5"/>
  <c r="BH136" i="4"/>
  <c r="BH113" i="4"/>
  <c r="BH124" i="4"/>
  <c r="BH123" i="4"/>
  <c r="BH122" i="4"/>
  <c r="BH121" i="4"/>
  <c r="BH120" i="4"/>
  <c r="BH119" i="4"/>
  <c r="BH116" i="4"/>
  <c r="BH115" i="4"/>
  <c r="BH114" i="4"/>
  <c r="BH81" i="4"/>
  <c r="BH27" i="4"/>
  <c r="BH26" i="4"/>
  <c r="BH25" i="4"/>
  <c r="BH24" i="4"/>
  <c r="BH23" i="4"/>
  <c r="BH22" i="4"/>
  <c r="BH21" i="4"/>
  <c r="BH20" i="4"/>
  <c r="BH19" i="4"/>
  <c r="B101" i="5" l="1"/>
  <c r="B96" i="5"/>
  <c r="B91" i="5"/>
  <c r="B74" i="5"/>
  <c r="B60" i="5"/>
  <c r="B55" i="5"/>
  <c r="B43" i="5"/>
  <c r="B32" i="5"/>
  <c r="B20" i="5"/>
  <c r="B15" i="5"/>
  <c r="BA84" i="4"/>
  <c r="BE131" i="4"/>
  <c r="BD131" i="4"/>
  <c r="BF131" i="4" s="1"/>
  <c r="BE148" i="4"/>
  <c r="BD148" i="4"/>
  <c r="BE147" i="4"/>
  <c r="BD147" i="4"/>
  <c r="BF147" i="4" s="1"/>
  <c r="BI147" i="4" s="1"/>
  <c r="BE146" i="4"/>
  <c r="BD146" i="4"/>
  <c r="BE145" i="4"/>
  <c r="BD145" i="4"/>
  <c r="BE144" i="4"/>
  <c r="BF144" i="4" s="1"/>
  <c r="BI144" i="4" s="1"/>
  <c r="BD144" i="4"/>
  <c r="BE143" i="4"/>
  <c r="BD143" i="4"/>
  <c r="BF143" i="4" s="1"/>
  <c r="BI143" i="4" s="1"/>
  <c r="BE142" i="4"/>
  <c r="BD142" i="4"/>
  <c r="BE141" i="4"/>
  <c r="BD141" i="4"/>
  <c r="BE136" i="4"/>
  <c r="BD136" i="4"/>
  <c r="BE124" i="4"/>
  <c r="BD124" i="4"/>
  <c r="BF124" i="4" s="1"/>
  <c r="BI124" i="4" s="1"/>
  <c r="BE123" i="4"/>
  <c r="BD123" i="4"/>
  <c r="BE122" i="4"/>
  <c r="BD122" i="4"/>
  <c r="BF122" i="4" s="1"/>
  <c r="BI122" i="4" s="1"/>
  <c r="BE121" i="4"/>
  <c r="BD121" i="4"/>
  <c r="BE120" i="4"/>
  <c r="BD120" i="4"/>
  <c r="BF120" i="4" s="1"/>
  <c r="BI120" i="4" s="1"/>
  <c r="BE119" i="4"/>
  <c r="BD119" i="4"/>
  <c r="BE116" i="4"/>
  <c r="BD116" i="4"/>
  <c r="BE115" i="4"/>
  <c r="BD115" i="4"/>
  <c r="BE114" i="4"/>
  <c r="BD114" i="4"/>
  <c r="BF114" i="4" s="1"/>
  <c r="BI114" i="4" s="1"/>
  <c r="BE113" i="4"/>
  <c r="BD113" i="4"/>
  <c r="BE106" i="4"/>
  <c r="BD106" i="4"/>
  <c r="BE105" i="4"/>
  <c r="BD105" i="4"/>
  <c r="BE104" i="4"/>
  <c r="BD104" i="4"/>
  <c r="BF104" i="4" s="1"/>
  <c r="BI104" i="4" s="1"/>
  <c r="BE103" i="4"/>
  <c r="BD103" i="4"/>
  <c r="BE102" i="4"/>
  <c r="BD102" i="4"/>
  <c r="BF102" i="4" s="1"/>
  <c r="BI102" i="4" s="1"/>
  <c r="BE101" i="4"/>
  <c r="BD101" i="4"/>
  <c r="BE100" i="4"/>
  <c r="BD100" i="4"/>
  <c r="BF100" i="4" s="1"/>
  <c r="BI100" i="4" s="1"/>
  <c r="BE99" i="4"/>
  <c r="BD99" i="4"/>
  <c r="BE98" i="4"/>
  <c r="BD98" i="4"/>
  <c r="BE82" i="4"/>
  <c r="BD82" i="4"/>
  <c r="BE81" i="4"/>
  <c r="BD81" i="4"/>
  <c r="BF81" i="4" s="1"/>
  <c r="BI81" i="4" s="1"/>
  <c r="BE75" i="4"/>
  <c r="BD75" i="4"/>
  <c r="BE74" i="4"/>
  <c r="BD74" i="4"/>
  <c r="BE73" i="4"/>
  <c r="BD73" i="4"/>
  <c r="BE72" i="4"/>
  <c r="BD72" i="4"/>
  <c r="BF72" i="4" s="1"/>
  <c r="BI72" i="4" s="1"/>
  <c r="BE71" i="4"/>
  <c r="BD71" i="4"/>
  <c r="BE70" i="4"/>
  <c r="BD70" i="4"/>
  <c r="BE69" i="4"/>
  <c r="BD69" i="4"/>
  <c r="BE68" i="4"/>
  <c r="BD68" i="4"/>
  <c r="BF68" i="4" s="1"/>
  <c r="BI68" i="4" s="1"/>
  <c r="BE62" i="4"/>
  <c r="BD62" i="4"/>
  <c r="BE61" i="4"/>
  <c r="BD61" i="4"/>
  <c r="BE60" i="4"/>
  <c r="BD60" i="4"/>
  <c r="BE59" i="4"/>
  <c r="BD59" i="4"/>
  <c r="BF59" i="4" s="1"/>
  <c r="BI59" i="4" s="1"/>
  <c r="BE58" i="4"/>
  <c r="BD58" i="4"/>
  <c r="BE57" i="4"/>
  <c r="BD57" i="4"/>
  <c r="BE56" i="4"/>
  <c r="BD56" i="4"/>
  <c r="BE51" i="4"/>
  <c r="BD51" i="4"/>
  <c r="BF51" i="4" s="1"/>
  <c r="BI51" i="4" s="1"/>
  <c r="BE50" i="4"/>
  <c r="BD50" i="4"/>
  <c r="BE49" i="4"/>
  <c r="BD49" i="4"/>
  <c r="BE48" i="4"/>
  <c r="BD48" i="4"/>
  <c r="BE47" i="4"/>
  <c r="BD47" i="4"/>
  <c r="BF47" i="4" s="1"/>
  <c r="BI47" i="4" s="1"/>
  <c r="BE46" i="4"/>
  <c r="BD46" i="4"/>
  <c r="BE45" i="4"/>
  <c r="BD45" i="4"/>
  <c r="BE44" i="4"/>
  <c r="BD44" i="4"/>
  <c r="BE39" i="4"/>
  <c r="BD39" i="4"/>
  <c r="BF39" i="4" s="1"/>
  <c r="BA29" i="4"/>
  <c r="BF27" i="4"/>
  <c r="BI27" i="4" s="1"/>
  <c r="BF26" i="4"/>
  <c r="BI26" i="4" s="1"/>
  <c r="BF25" i="4"/>
  <c r="BI25" i="4" s="1"/>
  <c r="BF24" i="4"/>
  <c r="BI24" i="4" s="1"/>
  <c r="BF23" i="4"/>
  <c r="BI23" i="4" s="1"/>
  <c r="BF22" i="4"/>
  <c r="BI22" i="4" s="1"/>
  <c r="BF21" i="4"/>
  <c r="BI21" i="4" s="1"/>
  <c r="BF20" i="4"/>
  <c r="BI20" i="4" s="1"/>
  <c r="BF19" i="4"/>
  <c r="BI19" i="4" s="1"/>
  <c r="BA133" i="4"/>
  <c r="BA95" i="4"/>
  <c r="BF56" i="4"/>
  <c r="BI56" i="4" s="1"/>
  <c r="BA53" i="4"/>
  <c r="BF62" i="4"/>
  <c r="BI62" i="4" s="1"/>
  <c r="BF148" i="4"/>
  <c r="BI148" i="4" s="1"/>
  <c r="BA138" i="4"/>
  <c r="BF46" i="4"/>
  <c r="BI46" i="4" s="1"/>
  <c r="BA41" i="4"/>
  <c r="BA128" i="4"/>
  <c r="BA109" i="4"/>
  <c r="BA78" i="4"/>
  <c r="BF69" i="4"/>
  <c r="BI69" i="4" s="1"/>
  <c r="BA65" i="4"/>
  <c r="BA36" i="4"/>
  <c r="BA16" i="4"/>
  <c r="BH131" i="4" l="1"/>
  <c r="BI131" i="4" s="1"/>
  <c r="BF49" i="4"/>
  <c r="BI49" i="4" s="1"/>
  <c r="BF57" i="4"/>
  <c r="BI57" i="4" s="1"/>
  <c r="BF61" i="4"/>
  <c r="BI61" i="4" s="1"/>
  <c r="BF50" i="4"/>
  <c r="BI50" i="4" s="1"/>
  <c r="BF103" i="4"/>
  <c r="BI103" i="4" s="1"/>
  <c r="BH39" i="4"/>
  <c r="BI39" i="4" s="1"/>
  <c r="BF44" i="4"/>
  <c r="BI44" i="4" s="1"/>
  <c r="BF48" i="4"/>
  <c r="BI48" i="4" s="1"/>
  <c r="BF60" i="4"/>
  <c r="BI60" i="4" s="1"/>
  <c r="BF101" i="4"/>
  <c r="BI101" i="4" s="1"/>
  <c r="BF115" i="4"/>
  <c r="BI115" i="4" s="1"/>
  <c r="BF70" i="4"/>
  <c r="BI70" i="4" s="1"/>
  <c r="BF74" i="4"/>
  <c r="BI74" i="4" s="1"/>
  <c r="BF98" i="4"/>
  <c r="BI98" i="4" s="1"/>
  <c r="BF116" i="4"/>
  <c r="BI116" i="4" s="1"/>
  <c r="BF113" i="4"/>
  <c r="BI113" i="4" s="1"/>
  <c r="BF99" i="4"/>
  <c r="BI99" i="4" s="1"/>
  <c r="BF142" i="4"/>
  <c r="BI142" i="4" s="1"/>
  <c r="BF146" i="4"/>
  <c r="BI146" i="4" s="1"/>
  <c r="BF73" i="4"/>
  <c r="BI73" i="4" s="1"/>
  <c r="BF82" i="4"/>
  <c r="BF105" i="4"/>
  <c r="BI105" i="4" s="1"/>
  <c r="BF121" i="4"/>
  <c r="BI121" i="4" s="1"/>
  <c r="BF136" i="4"/>
  <c r="BI136" i="4" s="1"/>
  <c r="BF45" i="4"/>
  <c r="BI45" i="4" s="1"/>
  <c r="BF106" i="4"/>
  <c r="BI106" i="4" s="1"/>
  <c r="BF141" i="4"/>
  <c r="BI141" i="4" s="1"/>
  <c r="BF145" i="4"/>
  <c r="BI145" i="4" s="1"/>
  <c r="BF58" i="4"/>
  <c r="BI58" i="4" s="1"/>
  <c r="BF71" i="4"/>
  <c r="BI71" i="4" s="1"/>
  <c r="BF75" i="4"/>
  <c r="BI75" i="4" s="1"/>
  <c r="BF119" i="4"/>
  <c r="BI119" i="4" s="1"/>
  <c r="BF123" i="4"/>
  <c r="BI123" i="4" s="1"/>
  <c r="AX131" i="4"/>
  <c r="AX126" i="4"/>
  <c r="AX125" i="4"/>
  <c r="AX124" i="4"/>
  <c r="AX123" i="4"/>
  <c r="AX122" i="4"/>
  <c r="AX121" i="4"/>
  <c r="AX120" i="4"/>
  <c r="AX119" i="4"/>
  <c r="AX116" i="4"/>
  <c r="AX115" i="4"/>
  <c r="AX114" i="4"/>
  <c r="AX113" i="4"/>
  <c r="AX93" i="4"/>
  <c r="AX92" i="4"/>
  <c r="AX91" i="4"/>
  <c r="AX90" i="4"/>
  <c r="AX89" i="4"/>
  <c r="AX88" i="4"/>
  <c r="AX87" i="4"/>
  <c r="AX82" i="4"/>
  <c r="AX76" i="4"/>
  <c r="AX75" i="4"/>
  <c r="AX74" i="4"/>
  <c r="AX73" i="4"/>
  <c r="AX72" i="4"/>
  <c r="AX71" i="4"/>
  <c r="AX70" i="4"/>
  <c r="AX69" i="4"/>
  <c r="AX68" i="4"/>
  <c r="AX39" i="4"/>
  <c r="AX34" i="4"/>
  <c r="AX33" i="4"/>
  <c r="AX32" i="4"/>
  <c r="AX27" i="4"/>
  <c r="AX26" i="4"/>
  <c r="AX25" i="4"/>
  <c r="AX24" i="4"/>
  <c r="AX23" i="4"/>
  <c r="AX22" i="4"/>
  <c r="AX21" i="4"/>
  <c r="AX20" i="4"/>
  <c r="AX19" i="4"/>
  <c r="AX14" i="4"/>
  <c r="AX13" i="4"/>
  <c r="AX12" i="4"/>
  <c r="AX11" i="4"/>
  <c r="AX10" i="4"/>
  <c r="AX9" i="4"/>
  <c r="AX8" i="4"/>
  <c r="AX7" i="4"/>
  <c r="AX6" i="4"/>
  <c r="AW131" i="4"/>
  <c r="AW126" i="4"/>
  <c r="AW125" i="4"/>
  <c r="AW124" i="4"/>
  <c r="AW123" i="4"/>
  <c r="AW122" i="4"/>
  <c r="AW121" i="4"/>
  <c r="AW120" i="4"/>
  <c r="AW119" i="4"/>
  <c r="AW116" i="4"/>
  <c r="AW115" i="4"/>
  <c r="AW114" i="4"/>
  <c r="AW113" i="4"/>
  <c r="AW93" i="4"/>
  <c r="AW92" i="4"/>
  <c r="AW91" i="4"/>
  <c r="AW90" i="4"/>
  <c r="AW89" i="4"/>
  <c r="AW88" i="4"/>
  <c r="AW87" i="4"/>
  <c r="AW82" i="4"/>
  <c r="AW76" i="4"/>
  <c r="AW75" i="4"/>
  <c r="AW74" i="4"/>
  <c r="AW73" i="4"/>
  <c r="AW72" i="4"/>
  <c r="AW71" i="4"/>
  <c r="AW70" i="4"/>
  <c r="AW69" i="4"/>
  <c r="AW68" i="4"/>
  <c r="AW39" i="4"/>
  <c r="AW34" i="4"/>
  <c r="AW33" i="4"/>
  <c r="AW32" i="4"/>
  <c r="AW27" i="4"/>
  <c r="AW26" i="4"/>
  <c r="AW25" i="4"/>
  <c r="AW24" i="4"/>
  <c r="AW23" i="4"/>
  <c r="AW22" i="4"/>
  <c r="AW21" i="4"/>
  <c r="AW20" i="4"/>
  <c r="AW19" i="4"/>
  <c r="AW14" i="4"/>
  <c r="AW13" i="4"/>
  <c r="AW12" i="4"/>
  <c r="AW11" i="4"/>
  <c r="AW10" i="4"/>
  <c r="AW9" i="4"/>
  <c r="AW8" i="4"/>
  <c r="AW7" i="4"/>
  <c r="AW6" i="4"/>
  <c r="AX129" i="4"/>
  <c r="AU128" i="4"/>
  <c r="AX110" i="4"/>
  <c r="AU109" i="4"/>
  <c r="AX85" i="4"/>
  <c r="AU84" i="4"/>
  <c r="AX79" i="4"/>
  <c r="AU78" i="4"/>
  <c r="AX66" i="4"/>
  <c r="AU65" i="4"/>
  <c r="AX37" i="4"/>
  <c r="AU36" i="4"/>
  <c r="AX30" i="4"/>
  <c r="AU29" i="4"/>
  <c r="AX17" i="4"/>
  <c r="AU16" i="4"/>
  <c r="AZ5" i="4"/>
  <c r="AZ68" i="4" l="1"/>
  <c r="AZ12" i="4"/>
  <c r="AZ76" i="4"/>
  <c r="AZ124" i="4"/>
  <c r="AZ9" i="4"/>
  <c r="AZ10" i="4"/>
  <c r="AZ34" i="4"/>
  <c r="AZ74" i="4"/>
  <c r="AZ120" i="4"/>
  <c r="AZ115" i="4"/>
  <c r="AZ122" i="4"/>
  <c r="AZ6" i="4"/>
  <c r="AZ14" i="4"/>
  <c r="AZ26" i="4"/>
  <c r="AZ8" i="4"/>
  <c r="AZ89" i="4"/>
  <c r="AZ116" i="4"/>
  <c r="AZ126" i="4"/>
  <c r="AZ13" i="4"/>
  <c r="AZ25" i="4"/>
  <c r="AZ82" i="4"/>
  <c r="AZ123" i="4"/>
  <c r="AZ87" i="4"/>
  <c r="AZ7" i="4"/>
  <c r="AZ19" i="4"/>
  <c r="AZ27" i="4"/>
  <c r="AZ125" i="4"/>
  <c r="AZ39" i="4"/>
  <c r="AZ75" i="4"/>
  <c r="AZ92" i="4"/>
  <c r="AZ24" i="4"/>
  <c r="AZ93" i="4"/>
  <c r="AZ90" i="4"/>
  <c r="AZ33" i="4"/>
  <c r="AZ131" i="4"/>
  <c r="AZ113" i="4"/>
  <c r="AZ23" i="4"/>
  <c r="AZ121" i="4"/>
  <c r="AZ73" i="4"/>
  <c r="AZ72" i="4"/>
  <c r="AZ22" i="4"/>
  <c r="AZ114" i="4"/>
  <c r="AZ91" i="4"/>
  <c r="AZ69" i="4"/>
  <c r="AZ70" i="4"/>
  <c r="AZ71" i="4"/>
  <c r="AZ21" i="4"/>
  <c r="AZ20" i="4"/>
  <c r="AZ11" i="4"/>
  <c r="AZ119" i="4"/>
  <c r="AZ88" i="4"/>
  <c r="AZ32" i="4"/>
  <c r="AR131" i="4"/>
  <c r="AR126" i="4"/>
  <c r="AR125" i="4"/>
  <c r="AR124" i="4"/>
  <c r="AR123" i="4"/>
  <c r="AR122" i="4"/>
  <c r="AR121" i="4"/>
  <c r="AR120" i="4"/>
  <c r="AR119" i="4"/>
  <c r="AR116" i="4"/>
  <c r="AR115" i="4"/>
  <c r="AR114" i="4"/>
  <c r="AR113" i="4"/>
  <c r="AR93" i="4"/>
  <c r="AR92" i="4"/>
  <c r="AR91" i="4"/>
  <c r="AR90" i="4"/>
  <c r="AR89" i="4"/>
  <c r="AR88" i="4"/>
  <c r="AR87" i="4"/>
  <c r="AR82" i="4"/>
  <c r="AR76" i="4"/>
  <c r="AR75" i="4"/>
  <c r="AR74" i="4"/>
  <c r="AR73" i="4"/>
  <c r="AR72" i="4"/>
  <c r="AR71" i="4"/>
  <c r="AR70" i="4"/>
  <c r="AR69" i="4"/>
  <c r="AR68" i="4"/>
  <c r="AR39" i="4"/>
  <c r="AR34" i="4"/>
  <c r="AR33" i="4"/>
  <c r="AR32" i="4"/>
  <c r="AR27" i="4"/>
  <c r="AR26" i="4"/>
  <c r="AR25" i="4"/>
  <c r="AR24" i="4"/>
  <c r="AR23" i="4"/>
  <c r="AR22" i="4"/>
  <c r="AR21" i="4"/>
  <c r="AR20" i="4"/>
  <c r="AR19" i="4"/>
  <c r="AR14" i="4"/>
  <c r="AR13" i="4"/>
  <c r="AR12" i="4"/>
  <c r="AR11" i="4"/>
  <c r="AR10" i="4"/>
  <c r="AR9" i="4"/>
  <c r="AR8" i="4"/>
  <c r="AR7" i="4"/>
  <c r="AR6" i="4"/>
  <c r="AQ131" i="4"/>
  <c r="AQ126" i="4"/>
  <c r="AQ125" i="4"/>
  <c r="AQ124" i="4"/>
  <c r="AQ123" i="4"/>
  <c r="AQ122" i="4"/>
  <c r="AQ121" i="4"/>
  <c r="AQ120" i="4"/>
  <c r="AQ119" i="4"/>
  <c r="AQ116" i="4"/>
  <c r="AQ115" i="4"/>
  <c r="AQ114" i="4"/>
  <c r="AQ113" i="4"/>
  <c r="AQ93" i="4"/>
  <c r="AQ92" i="4"/>
  <c r="AQ91" i="4"/>
  <c r="AQ90" i="4"/>
  <c r="AQ89" i="4"/>
  <c r="AQ88" i="4"/>
  <c r="AQ87" i="4"/>
  <c r="AQ82" i="4"/>
  <c r="AQ76" i="4"/>
  <c r="AQ75" i="4"/>
  <c r="AQ74" i="4"/>
  <c r="AQ73" i="4"/>
  <c r="AQ72" i="4"/>
  <c r="AQ71" i="4"/>
  <c r="AQ70" i="4"/>
  <c r="AQ69" i="4"/>
  <c r="AQ68" i="4"/>
  <c r="AQ39" i="4"/>
  <c r="AQ34" i="4"/>
  <c r="AQ33" i="4"/>
  <c r="AQ32" i="4"/>
  <c r="AQ27" i="4"/>
  <c r="AQ26" i="4"/>
  <c r="AQ25" i="4"/>
  <c r="AQ24" i="4"/>
  <c r="AQ23" i="4"/>
  <c r="AQ22" i="4"/>
  <c r="AQ21" i="4"/>
  <c r="AQ20" i="4"/>
  <c r="AQ19" i="4"/>
  <c r="AQ14" i="4"/>
  <c r="AQ13" i="4"/>
  <c r="AQ12" i="4"/>
  <c r="AQ11" i="4"/>
  <c r="AQ10" i="4"/>
  <c r="AQ9" i="4"/>
  <c r="AQ8" i="4"/>
  <c r="AQ7" i="4"/>
  <c r="AQ6" i="4"/>
  <c r="AT131" i="4" l="1"/>
  <c r="AR129" i="4"/>
  <c r="AO128" i="4"/>
  <c r="AT126" i="4"/>
  <c r="AT125" i="4"/>
  <c r="AT124" i="4"/>
  <c r="AT123" i="4"/>
  <c r="AT122" i="4"/>
  <c r="AT121" i="4"/>
  <c r="AT120" i="4"/>
  <c r="AT119" i="4"/>
  <c r="AT116" i="4"/>
  <c r="AT115" i="4"/>
  <c r="AT114" i="4"/>
  <c r="AT113" i="4"/>
  <c r="AR110" i="4"/>
  <c r="AO109" i="4"/>
  <c r="AT93" i="4"/>
  <c r="AT92" i="4"/>
  <c r="AT91" i="4"/>
  <c r="AT90" i="4"/>
  <c r="AT89" i="4"/>
  <c r="AT88" i="4"/>
  <c r="AT87" i="4"/>
  <c r="AR85" i="4"/>
  <c r="AO84" i="4"/>
  <c r="AT82" i="4"/>
  <c r="AR79" i="4"/>
  <c r="AO78" i="4"/>
  <c r="AT76" i="4"/>
  <c r="AT75" i="4"/>
  <c r="AT73" i="4"/>
  <c r="AT72" i="4"/>
  <c r="AT71" i="4"/>
  <c r="AT70" i="4"/>
  <c r="AT69" i="4"/>
  <c r="AT68" i="4"/>
  <c r="AR66" i="4"/>
  <c r="AO65" i="4"/>
  <c r="AT39" i="4"/>
  <c r="AR37" i="4"/>
  <c r="AO36" i="4"/>
  <c r="AT34" i="4"/>
  <c r="AT33" i="4"/>
  <c r="AT32" i="4"/>
  <c r="AR30" i="4"/>
  <c r="AO29" i="4"/>
  <c r="AT27" i="4"/>
  <c r="AT26" i="4"/>
  <c r="AT25" i="4"/>
  <c r="AT24" i="4"/>
  <c r="AT23" i="4"/>
  <c r="AT22" i="4"/>
  <c r="AT21" i="4"/>
  <c r="AT20" i="4"/>
  <c r="AT19" i="4"/>
  <c r="AR17" i="4"/>
  <c r="AO16" i="4"/>
  <c r="AT14" i="4"/>
  <c r="AT13" i="4"/>
  <c r="AT12" i="4"/>
  <c r="AT11" i="4"/>
  <c r="AT10" i="4"/>
  <c r="AT9" i="4"/>
  <c r="AT8" i="4"/>
  <c r="AT7" i="4"/>
  <c r="AT6" i="4"/>
  <c r="AT5" i="4"/>
  <c r="AH5" i="4"/>
  <c r="AN5" i="4" l="1"/>
  <c r="AK131" i="4"/>
  <c r="AK126" i="4"/>
  <c r="AK125" i="4"/>
  <c r="AK124" i="4"/>
  <c r="AK123" i="4"/>
  <c r="AK122" i="4"/>
  <c r="AK121" i="4"/>
  <c r="AK120" i="4"/>
  <c r="AK119" i="4"/>
  <c r="AK116" i="4"/>
  <c r="AK115" i="4"/>
  <c r="AK114" i="4"/>
  <c r="AK113" i="4"/>
  <c r="AK93" i="4"/>
  <c r="AK92" i="4"/>
  <c r="AK91" i="4"/>
  <c r="AK90" i="4"/>
  <c r="AK89" i="4"/>
  <c r="AK88" i="4"/>
  <c r="AK87" i="4"/>
  <c r="AK82" i="4"/>
  <c r="AK76" i="4"/>
  <c r="AK75" i="4"/>
  <c r="AK74" i="4"/>
  <c r="AK73" i="4"/>
  <c r="AK72" i="4"/>
  <c r="AK71" i="4"/>
  <c r="AK70" i="4"/>
  <c r="AK69" i="4"/>
  <c r="AK68" i="4"/>
  <c r="AK39" i="4"/>
  <c r="AK34" i="4"/>
  <c r="AK33" i="4"/>
  <c r="AK32" i="4"/>
  <c r="AK27" i="4"/>
  <c r="AK26" i="4"/>
  <c r="AK25" i="4"/>
  <c r="AK24" i="4"/>
  <c r="AK23" i="4"/>
  <c r="AK22" i="4"/>
  <c r="AK21" i="4"/>
  <c r="AK20" i="4"/>
  <c r="AK19" i="4"/>
  <c r="AK14" i="4"/>
  <c r="AK13" i="4"/>
  <c r="AK12" i="4"/>
  <c r="AK11" i="4"/>
  <c r="AK10" i="4"/>
  <c r="AK9" i="4"/>
  <c r="AK8" i="4"/>
  <c r="AK7" i="4"/>
  <c r="AK6" i="4"/>
  <c r="AL131" i="4"/>
  <c r="AL129" i="4"/>
  <c r="AI128" i="4"/>
  <c r="AL126" i="4"/>
  <c r="AL125" i="4"/>
  <c r="AL124" i="4"/>
  <c r="AL123" i="4"/>
  <c r="AL122" i="4"/>
  <c r="AL121" i="4"/>
  <c r="AL120" i="4"/>
  <c r="AL119" i="4"/>
  <c r="AL116" i="4"/>
  <c r="AL115" i="4"/>
  <c r="AL114" i="4"/>
  <c r="AL113" i="4"/>
  <c r="AL110" i="4"/>
  <c r="AI109" i="4"/>
  <c r="AL93" i="4"/>
  <c r="AL92" i="4"/>
  <c r="AL91" i="4"/>
  <c r="AL90" i="4"/>
  <c r="AL89" i="4"/>
  <c r="AL88" i="4"/>
  <c r="AL87" i="4"/>
  <c r="AL85" i="4"/>
  <c r="AI84" i="4"/>
  <c r="AL82" i="4"/>
  <c r="AL79" i="4"/>
  <c r="AI78" i="4"/>
  <c r="AL76" i="4"/>
  <c r="AL75" i="4"/>
  <c r="AL74" i="4"/>
  <c r="AL73" i="4"/>
  <c r="AL72" i="4"/>
  <c r="AL71" i="4"/>
  <c r="AL70" i="4"/>
  <c r="AL69" i="4"/>
  <c r="AL68" i="4"/>
  <c r="AL66" i="4"/>
  <c r="AI65" i="4"/>
  <c r="AL39" i="4"/>
  <c r="AL37" i="4"/>
  <c r="AI36" i="4"/>
  <c r="AL34" i="4"/>
  <c r="AL33" i="4"/>
  <c r="AL32" i="4"/>
  <c r="AL30" i="4"/>
  <c r="AI29" i="4"/>
  <c r="AL27" i="4"/>
  <c r="AL26" i="4"/>
  <c r="AL25" i="4"/>
  <c r="AL24" i="4"/>
  <c r="AL23" i="4"/>
  <c r="AL22" i="4"/>
  <c r="AL21" i="4"/>
  <c r="AL20" i="4"/>
  <c r="AL19" i="4"/>
  <c r="AL17" i="4"/>
  <c r="AI16" i="4"/>
  <c r="AL14" i="4"/>
  <c r="AL13" i="4"/>
  <c r="AL12" i="4"/>
  <c r="AL11" i="4"/>
  <c r="AL10" i="4"/>
  <c r="AL9" i="4"/>
  <c r="AL8" i="4"/>
  <c r="AL7" i="4"/>
  <c r="AL6" i="4"/>
  <c r="AF129" i="4"/>
  <c r="AF110" i="4"/>
  <c r="AF85" i="4"/>
  <c r="AF79" i="4"/>
  <c r="AF66" i="4"/>
  <c r="AF37" i="4"/>
  <c r="AF30" i="4"/>
  <c r="AF17" i="4"/>
  <c r="AF19" i="4"/>
  <c r="AF131" i="4"/>
  <c r="AF126" i="4"/>
  <c r="AF125" i="4"/>
  <c r="AF124" i="4"/>
  <c r="AF123" i="4"/>
  <c r="AF122" i="4"/>
  <c r="AF121" i="4"/>
  <c r="AF120" i="4"/>
  <c r="AF119" i="4"/>
  <c r="AF116" i="4"/>
  <c r="AF115" i="4"/>
  <c r="AF114" i="4"/>
  <c r="AF113" i="4"/>
  <c r="AF93" i="4"/>
  <c r="AF92" i="4"/>
  <c r="AF91" i="4"/>
  <c r="AF90" i="4"/>
  <c r="AF89" i="4"/>
  <c r="AF88" i="4"/>
  <c r="AF87" i="4"/>
  <c r="AF82" i="4"/>
  <c r="AF76" i="4"/>
  <c r="AF75" i="4"/>
  <c r="AF74" i="4"/>
  <c r="AF73" i="4"/>
  <c r="AF72" i="4"/>
  <c r="AF71" i="4"/>
  <c r="AF70" i="4"/>
  <c r="AF69" i="4"/>
  <c r="AF68" i="4"/>
  <c r="AF39" i="4"/>
  <c r="AF34" i="4"/>
  <c r="AF33" i="4"/>
  <c r="AF32" i="4"/>
  <c r="AF27" i="4"/>
  <c r="AF26" i="4"/>
  <c r="AF25" i="4"/>
  <c r="AF24" i="4"/>
  <c r="AF23" i="4"/>
  <c r="AF22" i="4"/>
  <c r="AF21" i="4"/>
  <c r="AF20" i="4"/>
  <c r="AF14" i="4"/>
  <c r="AF13" i="4"/>
  <c r="AF12" i="4"/>
  <c r="AF11" i="4"/>
  <c r="AF10" i="4"/>
  <c r="AF9" i="4"/>
  <c r="AF8" i="4"/>
  <c r="AF7" i="4"/>
  <c r="AF6" i="4"/>
  <c r="AE26" i="4"/>
  <c r="AH26" i="4" s="1"/>
  <c r="AE25" i="4"/>
  <c r="AE24" i="4"/>
  <c r="AH24" i="4" s="1"/>
  <c r="AE23" i="4"/>
  <c r="AH23" i="4" s="1"/>
  <c r="AE22" i="4"/>
  <c r="AH22" i="4" s="1"/>
  <c r="AE21" i="4"/>
  <c r="AE20" i="4"/>
  <c r="AH20" i="4" s="1"/>
  <c r="AE27" i="4"/>
  <c r="AH27" i="4" s="1"/>
  <c r="AE126" i="4"/>
  <c r="AE125" i="4"/>
  <c r="AE124" i="4"/>
  <c r="AE123" i="4"/>
  <c r="AE122" i="4"/>
  <c r="AE121" i="4"/>
  <c r="AE120" i="4"/>
  <c r="AE119" i="4"/>
  <c r="AE116" i="4"/>
  <c r="AE115" i="4"/>
  <c r="AE114" i="4"/>
  <c r="AE113" i="4"/>
  <c r="AE131" i="4"/>
  <c r="AE93" i="4"/>
  <c r="AE92" i="4"/>
  <c r="AE91" i="4"/>
  <c r="AH91" i="4" s="1"/>
  <c r="AE90" i="4"/>
  <c r="AE89" i="4"/>
  <c r="AE88" i="4"/>
  <c r="AE87" i="4"/>
  <c r="AE82" i="4"/>
  <c r="AE76" i="4"/>
  <c r="AE75" i="4"/>
  <c r="AE74" i="4"/>
  <c r="AH74" i="4" s="1"/>
  <c r="AE73" i="4"/>
  <c r="AE72" i="4"/>
  <c r="AE71" i="4"/>
  <c r="AE70" i="4"/>
  <c r="AE69" i="4"/>
  <c r="AE68" i="4"/>
  <c r="AE39" i="4"/>
  <c r="AE34" i="4"/>
  <c r="AH34" i="4" s="1"/>
  <c r="AE33" i="4"/>
  <c r="AE32" i="4"/>
  <c r="AE19" i="4"/>
  <c r="AE14" i="4"/>
  <c r="AE13" i="4"/>
  <c r="AE12" i="4"/>
  <c r="AE11" i="4"/>
  <c r="AE10" i="4"/>
  <c r="AE9" i="4"/>
  <c r="AE8" i="4"/>
  <c r="AE7" i="4"/>
  <c r="AE6" i="4"/>
  <c r="AH25" i="4" l="1"/>
  <c r="AH21" i="4"/>
  <c r="AH10" i="4"/>
  <c r="AH119" i="4"/>
  <c r="AN10" i="4"/>
  <c r="AN6" i="4"/>
  <c r="AN14" i="4"/>
  <c r="AN70" i="4"/>
  <c r="AH39" i="4"/>
  <c r="AH75" i="4"/>
  <c r="AH92" i="4"/>
  <c r="AH121" i="4"/>
  <c r="AN39" i="4"/>
  <c r="AN122" i="4"/>
  <c r="AN26" i="4"/>
  <c r="AN11" i="4"/>
  <c r="AH12" i="4"/>
  <c r="AH68" i="4"/>
  <c r="AH76" i="4"/>
  <c r="AH93" i="4"/>
  <c r="AN12" i="4"/>
  <c r="AN68" i="4"/>
  <c r="AN76" i="4"/>
  <c r="AN8" i="4"/>
  <c r="AN72" i="4"/>
  <c r="AH11" i="4"/>
  <c r="AH69" i="4"/>
  <c r="AH82" i="4"/>
  <c r="AH122" i="4"/>
  <c r="AN23" i="4"/>
  <c r="AN119" i="4"/>
  <c r="AH113" i="4"/>
  <c r="AH123" i="4"/>
  <c r="AN24" i="4"/>
  <c r="AN120" i="4"/>
  <c r="AN114" i="4"/>
  <c r="AN124" i="4"/>
  <c r="AN113" i="4"/>
  <c r="AN123" i="4"/>
  <c r="AN13" i="4"/>
  <c r="AN69" i="4"/>
  <c r="AN9" i="4"/>
  <c r="AN21" i="4"/>
  <c r="AN33" i="4"/>
  <c r="AN73" i="4"/>
  <c r="AN131" i="4"/>
  <c r="AH13" i="4"/>
  <c r="AN22" i="4"/>
  <c r="AN34" i="4"/>
  <c r="AN91" i="4"/>
  <c r="AH70" i="4"/>
  <c r="AH114" i="4"/>
  <c r="AH124" i="4"/>
  <c r="AN25" i="4"/>
  <c r="AN82" i="4"/>
  <c r="AN92" i="4"/>
  <c r="AN121" i="4"/>
  <c r="AH87" i="4"/>
  <c r="AN93" i="4"/>
  <c r="AN87" i="4"/>
  <c r="AN20" i="4"/>
  <c r="AN32" i="4"/>
  <c r="AN89" i="4"/>
  <c r="AN116" i="4"/>
  <c r="AN126" i="4"/>
  <c r="AN90" i="4"/>
  <c r="AH19" i="4"/>
  <c r="AH9" i="4"/>
  <c r="AH120" i="4"/>
  <c r="AN75" i="4"/>
  <c r="AN7" i="4"/>
  <c r="AN19" i="4"/>
  <c r="AN27" i="4"/>
  <c r="AN71" i="4"/>
  <c r="AN88" i="4"/>
  <c r="AN115" i="4"/>
  <c r="AN125" i="4"/>
  <c r="AH131" i="4"/>
  <c r="AH14" i="4"/>
  <c r="AH7" i="4"/>
  <c r="AH88" i="4"/>
  <c r="AH6" i="4"/>
  <c r="AH8" i="4"/>
  <c r="AH32" i="4"/>
  <c r="AH72" i="4"/>
  <c r="AH89" i="4"/>
  <c r="AH115" i="4"/>
  <c r="AH125" i="4"/>
  <c r="AH71" i="4"/>
  <c r="AH33" i="4"/>
  <c r="AH73" i="4"/>
  <c r="AH90" i="4"/>
  <c r="AH116" i="4"/>
  <c r="AH126" i="4"/>
  <c r="AC128" i="4"/>
  <c r="AC109" i="4"/>
  <c r="AC84" i="4"/>
  <c r="AC78" i="4"/>
  <c r="AC65" i="4"/>
  <c r="AC36" i="4"/>
  <c r="AC29" i="4"/>
  <c r="AC16" i="4"/>
  <c r="Z131" i="4"/>
  <c r="Z128" i="4"/>
  <c r="Z118" i="4"/>
  <c r="Z112" i="4"/>
  <c r="Z109" i="4"/>
  <c r="Z93" i="4"/>
  <c r="Z92" i="4"/>
  <c r="Z91" i="4"/>
  <c r="Z90" i="4"/>
  <c r="Z89" i="4"/>
  <c r="Z88" i="4"/>
  <c r="Z87" i="4"/>
  <c r="Z84" i="4"/>
  <c r="Z82" i="4"/>
  <c r="Z78" i="4"/>
  <c r="Z76" i="4"/>
  <c r="Z75" i="4"/>
  <c r="Z74" i="4"/>
  <c r="Z73" i="4"/>
  <c r="Z72" i="4"/>
  <c r="Z71" i="4"/>
  <c r="Z70" i="4"/>
  <c r="Z69" i="4"/>
  <c r="Z68" i="4"/>
  <c r="Z65" i="4"/>
  <c r="Z39" i="4"/>
  <c r="Z36" i="4"/>
  <c r="Z34" i="4"/>
  <c r="Z33" i="4"/>
  <c r="Z32" i="4"/>
  <c r="Z29" i="4"/>
  <c r="Z21" i="4"/>
  <c r="Z20" i="4"/>
  <c r="Z19" i="4"/>
  <c r="Z16" i="4"/>
  <c r="Z14" i="4"/>
  <c r="Z13" i="4"/>
  <c r="Z12" i="4"/>
  <c r="Z11" i="4"/>
  <c r="Z10" i="4"/>
  <c r="Z9" i="4"/>
  <c r="Z8" i="4"/>
  <c r="Z7" i="4"/>
  <c r="Z6" i="4"/>
  <c r="W131" i="4" l="1"/>
  <c r="W128" i="4"/>
  <c r="W118" i="4"/>
  <c r="W112" i="4"/>
  <c r="W109" i="4"/>
  <c r="W93" i="4"/>
  <c r="W92" i="4"/>
  <c r="W91" i="4"/>
  <c r="Y91" i="4" s="1"/>
  <c r="W90" i="4"/>
  <c r="W89" i="4"/>
  <c r="W88" i="4"/>
  <c r="W87" i="4"/>
  <c r="W84" i="4"/>
  <c r="W82" i="4"/>
  <c r="W78" i="4"/>
  <c r="W76" i="4"/>
  <c r="Y76" i="4" s="1"/>
  <c r="W75" i="4"/>
  <c r="W74" i="4"/>
  <c r="W73" i="4"/>
  <c r="W72" i="4"/>
  <c r="W71" i="4"/>
  <c r="W70" i="4"/>
  <c r="W69" i="4"/>
  <c r="W68" i="4"/>
  <c r="Y68" i="4" s="1"/>
  <c r="W65" i="4"/>
  <c r="W39" i="4"/>
  <c r="W36" i="4"/>
  <c r="W34" i="4"/>
  <c r="W33" i="4"/>
  <c r="W32" i="4"/>
  <c r="W29" i="4"/>
  <c r="W21" i="4"/>
  <c r="W20" i="4"/>
  <c r="W19" i="4"/>
  <c r="W16" i="4"/>
  <c r="W14" i="4"/>
  <c r="W13" i="4"/>
  <c r="W12" i="4"/>
  <c r="W11" i="4"/>
  <c r="W10" i="4"/>
  <c r="W9" i="4"/>
  <c r="W8" i="4"/>
  <c r="W7" i="4"/>
  <c r="W6" i="4"/>
  <c r="T131" i="4"/>
  <c r="U131" i="4" s="1"/>
  <c r="X131" i="4" s="1"/>
  <c r="AA131" i="4" s="1"/>
  <c r="T128" i="4"/>
  <c r="T118" i="4"/>
  <c r="U118" i="4" s="1"/>
  <c r="X118" i="4" s="1"/>
  <c r="AA118" i="4" s="1"/>
  <c r="T112" i="4"/>
  <c r="U112" i="4" s="1"/>
  <c r="X112" i="4" s="1"/>
  <c r="AA112" i="4" s="1"/>
  <c r="T109" i="4"/>
  <c r="T93" i="4"/>
  <c r="U93" i="4" s="1"/>
  <c r="X93" i="4" s="1"/>
  <c r="AA93" i="4" s="1"/>
  <c r="T92" i="4"/>
  <c r="U92" i="4" s="1"/>
  <c r="X92" i="4" s="1"/>
  <c r="AA92" i="4" s="1"/>
  <c r="T91" i="4"/>
  <c r="U91" i="4" s="1"/>
  <c r="X91" i="4" s="1"/>
  <c r="AA91" i="4" s="1"/>
  <c r="T90" i="4"/>
  <c r="U90" i="4" s="1"/>
  <c r="X90" i="4" s="1"/>
  <c r="AA90" i="4" s="1"/>
  <c r="T89" i="4"/>
  <c r="U89" i="4" s="1"/>
  <c r="X89" i="4" s="1"/>
  <c r="AA89" i="4" s="1"/>
  <c r="T88" i="4"/>
  <c r="U88" i="4" s="1"/>
  <c r="X88" i="4" s="1"/>
  <c r="AA88" i="4" s="1"/>
  <c r="T87" i="4"/>
  <c r="U87" i="4" s="1"/>
  <c r="X87" i="4" s="1"/>
  <c r="AA87" i="4" s="1"/>
  <c r="T84" i="4"/>
  <c r="T82" i="4"/>
  <c r="U82" i="4" s="1"/>
  <c r="X82" i="4" s="1"/>
  <c r="T78" i="4"/>
  <c r="T76" i="4"/>
  <c r="U76" i="4" s="1"/>
  <c r="X76" i="4" s="1"/>
  <c r="AA76" i="4" s="1"/>
  <c r="T75" i="4"/>
  <c r="U75" i="4" s="1"/>
  <c r="X75" i="4" s="1"/>
  <c r="AA75" i="4" s="1"/>
  <c r="T74" i="4"/>
  <c r="U74" i="4" s="1"/>
  <c r="X74" i="4" s="1"/>
  <c r="AA74" i="4" s="1"/>
  <c r="T73" i="4"/>
  <c r="U73" i="4" s="1"/>
  <c r="X73" i="4" s="1"/>
  <c r="AA73" i="4" s="1"/>
  <c r="T72" i="4"/>
  <c r="U72" i="4" s="1"/>
  <c r="X72" i="4" s="1"/>
  <c r="AA72" i="4" s="1"/>
  <c r="T71" i="4"/>
  <c r="U71" i="4" s="1"/>
  <c r="X71" i="4" s="1"/>
  <c r="AA71" i="4" s="1"/>
  <c r="T70" i="4"/>
  <c r="U70" i="4" s="1"/>
  <c r="X70" i="4" s="1"/>
  <c r="AA70" i="4" s="1"/>
  <c r="T69" i="4"/>
  <c r="U69" i="4" s="1"/>
  <c r="X69" i="4" s="1"/>
  <c r="AA69" i="4" s="1"/>
  <c r="T68" i="4"/>
  <c r="U68" i="4" s="1"/>
  <c r="X68" i="4" s="1"/>
  <c r="AA68" i="4" s="1"/>
  <c r="T65" i="4"/>
  <c r="T39" i="4"/>
  <c r="U39" i="4" s="1"/>
  <c r="X39" i="4" s="1"/>
  <c r="T36" i="4"/>
  <c r="T34" i="4"/>
  <c r="U34" i="4" s="1"/>
  <c r="X34" i="4" s="1"/>
  <c r="AA34" i="4" s="1"/>
  <c r="T33" i="4"/>
  <c r="U33" i="4" s="1"/>
  <c r="X33" i="4" s="1"/>
  <c r="AA33" i="4" s="1"/>
  <c r="T32" i="4"/>
  <c r="U32" i="4" s="1"/>
  <c r="X32" i="4" s="1"/>
  <c r="AA32" i="4" s="1"/>
  <c r="T29" i="4"/>
  <c r="T21" i="4"/>
  <c r="U21" i="4" s="1"/>
  <c r="X21" i="4" s="1"/>
  <c r="AA21" i="4" s="1"/>
  <c r="T20" i="4"/>
  <c r="U20" i="4" s="1"/>
  <c r="X20" i="4" s="1"/>
  <c r="AA20" i="4" s="1"/>
  <c r="T19" i="4"/>
  <c r="U19" i="4" s="1"/>
  <c r="X19" i="4" s="1"/>
  <c r="AA19" i="4" s="1"/>
  <c r="T16" i="4"/>
  <c r="T14" i="4"/>
  <c r="U14" i="4" s="1"/>
  <c r="X14" i="4" s="1"/>
  <c r="AA14" i="4" s="1"/>
  <c r="T13" i="4"/>
  <c r="U13" i="4" s="1"/>
  <c r="X13" i="4" s="1"/>
  <c r="AA13" i="4" s="1"/>
  <c r="T12" i="4"/>
  <c r="U12" i="4" s="1"/>
  <c r="X12" i="4" s="1"/>
  <c r="AA12" i="4" s="1"/>
  <c r="T11" i="4"/>
  <c r="U11" i="4" s="1"/>
  <c r="X11" i="4" s="1"/>
  <c r="AA11" i="4" s="1"/>
  <c r="T10" i="4"/>
  <c r="U10" i="4" s="1"/>
  <c r="X10" i="4" s="1"/>
  <c r="AA10" i="4" s="1"/>
  <c r="T9" i="4"/>
  <c r="U9" i="4" s="1"/>
  <c r="X9" i="4" s="1"/>
  <c r="AA9" i="4" s="1"/>
  <c r="T8" i="4"/>
  <c r="U8" i="4" s="1"/>
  <c r="X8" i="4" s="1"/>
  <c r="AA8" i="4" s="1"/>
  <c r="T7" i="4"/>
  <c r="U7" i="4" s="1"/>
  <c r="X7" i="4" s="1"/>
  <c r="AA7" i="4" s="1"/>
  <c r="T6" i="4"/>
  <c r="U6" i="4" s="1"/>
  <c r="X6" i="4" s="1"/>
  <c r="AA6" i="4" s="1"/>
  <c r="U5" i="4"/>
  <c r="X5" i="4" s="1"/>
  <c r="Y69" i="4" l="1"/>
  <c r="Y92" i="4"/>
  <c r="Y8" i="4"/>
  <c r="Y88" i="4"/>
  <c r="Y32" i="4"/>
  <c r="Y70" i="4"/>
  <c r="Y93" i="4"/>
  <c r="Y33" i="4"/>
  <c r="Y71" i="4"/>
  <c r="AB10" i="4"/>
  <c r="AB6" i="4"/>
  <c r="AB73" i="4"/>
  <c r="AA5" i="4"/>
  <c r="Y5" i="4"/>
  <c r="AB89" i="4"/>
  <c r="Y11" i="4"/>
  <c r="AB68" i="4"/>
  <c r="AB90" i="4"/>
  <c r="Y12" i="4"/>
  <c r="AB13" i="4"/>
  <c r="AB69" i="4"/>
  <c r="AB76" i="4"/>
  <c r="AB91" i="4"/>
  <c r="AB131" i="4"/>
  <c r="Y13" i="4"/>
  <c r="AB7" i="4"/>
  <c r="AB14" i="4"/>
  <c r="AB32" i="4"/>
  <c r="AB70" i="4"/>
  <c r="AB92" i="4"/>
  <c r="Y6" i="4"/>
  <c r="Y14" i="4"/>
  <c r="AB8" i="4"/>
  <c r="AB33" i="4"/>
  <c r="AB71" i="4"/>
  <c r="Y82" i="4"/>
  <c r="AA82" i="4"/>
  <c r="Y7" i="4"/>
  <c r="Y34" i="4"/>
  <c r="Y72" i="4"/>
  <c r="Y87" i="4"/>
  <c r="Y112" i="4"/>
  <c r="AB11" i="4"/>
  <c r="AB74" i="4"/>
  <c r="AB118" i="4"/>
  <c r="AB12" i="4"/>
  <c r="AB75" i="4"/>
  <c r="AB9" i="4"/>
  <c r="AB19" i="4"/>
  <c r="AB34" i="4"/>
  <c r="AB72" i="4"/>
  <c r="AB93" i="4"/>
  <c r="Y19" i="4"/>
  <c r="Y73" i="4"/>
  <c r="Y118" i="4"/>
  <c r="AB20" i="4"/>
  <c r="AB87" i="4"/>
  <c r="Y9" i="4"/>
  <c r="Y20" i="4"/>
  <c r="Y74" i="4"/>
  <c r="Y89" i="4"/>
  <c r="AB21" i="4"/>
  <c r="Y39" i="4"/>
  <c r="AA39" i="4"/>
  <c r="AB88" i="4"/>
  <c r="AB112" i="4"/>
  <c r="Y10" i="4"/>
  <c r="Y21" i="4"/>
  <c r="Y75" i="4"/>
  <c r="Y90" i="4"/>
  <c r="Y131" i="4"/>
  <c r="Q131" i="4"/>
  <c r="Q118" i="4"/>
  <c r="Q112" i="4"/>
  <c r="Q93" i="4"/>
  <c r="Q92" i="4"/>
  <c r="Q91" i="4"/>
  <c r="Q90" i="4"/>
  <c r="Q89" i="4"/>
  <c r="Q88" i="4"/>
  <c r="Q87" i="4"/>
  <c r="Q82" i="4"/>
  <c r="Q76" i="4"/>
  <c r="Q75" i="4"/>
  <c r="Q74" i="4"/>
  <c r="Q73" i="4"/>
  <c r="Q72" i="4"/>
  <c r="Q71" i="4"/>
  <c r="Q70" i="4"/>
  <c r="Q69" i="4"/>
  <c r="Q68" i="4"/>
  <c r="Q39" i="4"/>
  <c r="Q34" i="4"/>
  <c r="Q33" i="4"/>
  <c r="Q32" i="4"/>
  <c r="Q21" i="4"/>
  <c r="Q20" i="4"/>
  <c r="Q19" i="4"/>
  <c r="Q14" i="4"/>
  <c r="Q13" i="4"/>
  <c r="Q12" i="4"/>
  <c r="Q11" i="4"/>
  <c r="Q10" i="4"/>
  <c r="Q9" i="4"/>
  <c r="Q8" i="4"/>
  <c r="Q7" i="4"/>
  <c r="Q6" i="4"/>
  <c r="AB39" i="4" l="1"/>
  <c r="AB82" i="4"/>
  <c r="AB5" i="4"/>
  <c r="Q128" i="4"/>
  <c r="Q109" i="4"/>
  <c r="Q84" i="4"/>
  <c r="Q78" i="4"/>
  <c r="Q65" i="4"/>
  <c r="Q36" i="4"/>
  <c r="Q29" i="4"/>
  <c r="Q16" i="4"/>
  <c r="R131" i="4"/>
  <c r="R118" i="4"/>
  <c r="R112" i="4"/>
  <c r="R93" i="4"/>
  <c r="R92" i="4"/>
  <c r="R91" i="4"/>
  <c r="R90" i="4"/>
  <c r="R89" i="4"/>
  <c r="R88" i="4"/>
  <c r="R87" i="4"/>
  <c r="R82" i="4"/>
  <c r="R76" i="4"/>
  <c r="R75" i="4"/>
  <c r="R74" i="4"/>
  <c r="R73" i="4"/>
  <c r="R72" i="4"/>
  <c r="R71" i="4"/>
  <c r="R70" i="4"/>
  <c r="R69" i="4"/>
  <c r="R68" i="4"/>
  <c r="R39" i="4"/>
  <c r="R34" i="4"/>
  <c r="R33" i="4"/>
  <c r="R32" i="4"/>
  <c r="R21" i="4"/>
  <c r="R20" i="4"/>
  <c r="R19" i="4"/>
  <c r="R14" i="4"/>
  <c r="R13" i="4"/>
  <c r="R12" i="4"/>
  <c r="R11" i="4"/>
  <c r="R10" i="4"/>
  <c r="R9" i="4"/>
  <c r="R8" i="4"/>
  <c r="R7" i="4"/>
  <c r="R6" i="4"/>
  <c r="R5" i="4"/>
  <c r="C14" i="4" l="1"/>
  <c r="C13" i="4"/>
  <c r="C12" i="4"/>
  <c r="C11" i="4"/>
  <c r="C10" i="4"/>
  <c r="C9" i="4"/>
  <c r="C8" i="4"/>
  <c r="C7" i="4"/>
  <c r="C5" i="4"/>
  <c r="K6" i="4"/>
  <c r="O5" i="4"/>
  <c r="N131" i="4" l="1"/>
  <c r="O131" i="4" s="1"/>
  <c r="N118" i="4"/>
  <c r="N112" i="4"/>
  <c r="N93" i="4"/>
  <c r="O93" i="4" s="1"/>
  <c r="N92" i="4"/>
  <c r="O92" i="4" s="1"/>
  <c r="N91" i="4"/>
  <c r="O91" i="4" s="1"/>
  <c r="N90" i="4"/>
  <c r="O90" i="4" s="1"/>
  <c r="N89" i="4"/>
  <c r="O89" i="4" s="1"/>
  <c r="N88" i="4"/>
  <c r="O88" i="4" s="1"/>
  <c r="N87" i="4"/>
  <c r="O87" i="4" s="1"/>
  <c r="N82" i="4"/>
  <c r="O82" i="4" s="1"/>
  <c r="N76" i="4"/>
  <c r="O76" i="4" s="1"/>
  <c r="N75" i="4"/>
  <c r="O75" i="4" s="1"/>
  <c r="N74" i="4"/>
  <c r="O74" i="4" s="1"/>
  <c r="N73" i="4"/>
  <c r="O73" i="4" s="1"/>
  <c r="N72" i="4"/>
  <c r="O72" i="4" s="1"/>
  <c r="N71" i="4"/>
  <c r="O71" i="4" s="1"/>
  <c r="N70" i="4"/>
  <c r="O70" i="4" s="1"/>
  <c r="N69" i="4"/>
  <c r="O69" i="4" s="1"/>
  <c r="N68" i="4"/>
  <c r="O68" i="4" s="1"/>
  <c r="N128" i="4"/>
  <c r="N109" i="4"/>
  <c r="N84" i="4"/>
  <c r="N78" i="4"/>
  <c r="N65" i="4"/>
  <c r="N36" i="4"/>
  <c r="N29" i="4"/>
  <c r="N16" i="4"/>
  <c r="N39" i="4"/>
  <c r="O39" i="4" s="1"/>
  <c r="N34" i="4"/>
  <c r="O34" i="4" s="1"/>
  <c r="N33" i="4"/>
  <c r="O33" i="4" s="1"/>
  <c r="N32" i="4"/>
  <c r="O32" i="4" s="1"/>
  <c r="N21" i="4"/>
  <c r="O21" i="4" s="1"/>
  <c r="N20" i="4"/>
  <c r="O20" i="4" s="1"/>
  <c r="N19" i="4"/>
  <c r="O19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N8" i="4"/>
  <c r="O8" i="4" s="1"/>
  <c r="N7" i="4"/>
  <c r="O7" i="4" s="1"/>
  <c r="N6" i="4"/>
  <c r="O6" i="4" s="1"/>
  <c r="O118" i="4"/>
  <c r="O112" i="4"/>
  <c r="K131" i="4" l="1"/>
  <c r="L131" i="4" s="1"/>
  <c r="K118" i="4"/>
  <c r="L118" i="4" s="1"/>
  <c r="K112" i="4"/>
  <c r="L112" i="4" s="1"/>
  <c r="K93" i="4"/>
  <c r="L93" i="4" s="1"/>
  <c r="K92" i="4"/>
  <c r="L92" i="4" s="1"/>
  <c r="K91" i="4"/>
  <c r="L91" i="4" s="1"/>
  <c r="K90" i="4"/>
  <c r="L90" i="4" s="1"/>
  <c r="K89" i="4"/>
  <c r="L89" i="4" s="1"/>
  <c r="K88" i="4"/>
  <c r="L88" i="4" s="1"/>
  <c r="K87" i="4"/>
  <c r="L87" i="4" s="1"/>
  <c r="K82" i="4"/>
  <c r="L82" i="4" s="1"/>
  <c r="K76" i="4"/>
  <c r="L76" i="4" s="1"/>
  <c r="K75" i="4"/>
  <c r="L75" i="4" s="1"/>
  <c r="K74" i="4"/>
  <c r="L74" i="4" s="1"/>
  <c r="K73" i="4"/>
  <c r="L73" i="4" s="1"/>
  <c r="K72" i="4"/>
  <c r="L72" i="4" s="1"/>
  <c r="K71" i="4"/>
  <c r="L71" i="4" s="1"/>
  <c r="K70" i="4"/>
  <c r="L70" i="4" s="1"/>
  <c r="K69" i="4"/>
  <c r="L69" i="4" s="1"/>
  <c r="K68" i="4"/>
  <c r="L68" i="4" s="1"/>
  <c r="K39" i="4"/>
  <c r="L39" i="4" s="1"/>
  <c r="K34" i="4"/>
  <c r="L34" i="4" s="1"/>
  <c r="K33" i="4"/>
  <c r="L33" i="4" s="1"/>
  <c r="K32" i="4"/>
  <c r="L32" i="4" s="1"/>
  <c r="K21" i="4"/>
  <c r="L21" i="4" s="1"/>
  <c r="K20" i="4"/>
  <c r="L20" i="4" s="1"/>
  <c r="K19" i="4"/>
  <c r="L19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L6" i="4"/>
  <c r="L5" i="4"/>
  <c r="H131" i="4" l="1"/>
  <c r="I131" i="4" s="1"/>
  <c r="H118" i="4"/>
  <c r="I118" i="4" s="1"/>
  <c r="H112" i="4"/>
  <c r="I112" i="4" s="1"/>
  <c r="H93" i="4"/>
  <c r="H92" i="4"/>
  <c r="H91" i="4"/>
  <c r="H90" i="4"/>
  <c r="H89" i="4"/>
  <c r="H88" i="4"/>
  <c r="H87" i="4"/>
  <c r="H82" i="4"/>
  <c r="I82" i="4" s="1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39" i="4"/>
  <c r="I39" i="4" s="1"/>
  <c r="H34" i="4"/>
  <c r="I34" i="4" s="1"/>
  <c r="H33" i="4"/>
  <c r="I33" i="4" s="1"/>
  <c r="H32" i="4"/>
  <c r="I32" i="4" s="1"/>
  <c r="H21" i="4"/>
  <c r="I21" i="4" s="1"/>
  <c r="H20" i="4"/>
  <c r="I20" i="4" s="1"/>
  <c r="H19" i="4"/>
  <c r="I19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I5" i="4"/>
  <c r="E131" i="4" l="1"/>
  <c r="E118" i="4"/>
  <c r="F118" i="4" s="1"/>
  <c r="E112" i="4"/>
  <c r="F112" i="4" s="1"/>
  <c r="E93" i="4"/>
  <c r="E92" i="4"/>
  <c r="E91" i="4"/>
  <c r="E90" i="4"/>
  <c r="E89" i="4"/>
  <c r="E88" i="4"/>
  <c r="E87" i="4"/>
  <c r="E82" i="4"/>
  <c r="E76" i="4"/>
  <c r="E75" i="4"/>
  <c r="E74" i="4"/>
  <c r="E73" i="4"/>
  <c r="E72" i="4"/>
  <c r="E71" i="4"/>
  <c r="E70" i="4"/>
  <c r="E69" i="4"/>
  <c r="E68" i="4"/>
  <c r="E39" i="4"/>
  <c r="E34" i="4"/>
  <c r="E33" i="4"/>
  <c r="E32" i="4"/>
  <c r="E21" i="4"/>
  <c r="E20" i="4"/>
  <c r="E19" i="4"/>
  <c r="E14" i="4"/>
  <c r="E13" i="4"/>
  <c r="E12" i="4"/>
  <c r="E11" i="4"/>
  <c r="E10" i="4"/>
  <c r="E9" i="4"/>
  <c r="E8" i="4"/>
  <c r="E7" i="4"/>
  <c r="E6" i="4"/>
  <c r="B131" i="4"/>
  <c r="C131" i="4" s="1"/>
  <c r="B118" i="4"/>
  <c r="C118" i="4" s="1"/>
  <c r="B112" i="4"/>
  <c r="C112" i="4" s="1"/>
  <c r="B93" i="4"/>
  <c r="C93" i="4" s="1"/>
  <c r="B92" i="4"/>
  <c r="C92" i="4" s="1"/>
  <c r="B91" i="4"/>
  <c r="C91" i="4" s="1"/>
  <c r="B90" i="4"/>
  <c r="C90" i="4" s="1"/>
  <c r="B89" i="4"/>
  <c r="C89" i="4" s="1"/>
  <c r="B88" i="4"/>
  <c r="C88" i="4" s="1"/>
  <c r="B87" i="4"/>
  <c r="C87" i="4" s="1"/>
  <c r="B82" i="4"/>
  <c r="C82" i="4" s="1"/>
  <c r="G82" i="4" s="1"/>
  <c r="F82" i="4" s="1"/>
  <c r="B76" i="4"/>
  <c r="C76" i="4" s="1"/>
  <c r="B75" i="4"/>
  <c r="B74" i="4"/>
  <c r="C74" i="4" s="1"/>
  <c r="B73" i="4"/>
  <c r="C73" i="4" s="1"/>
  <c r="B72" i="4"/>
  <c r="C72" i="4" s="1"/>
  <c r="B71" i="4"/>
  <c r="C71" i="4" s="1"/>
  <c r="B70" i="4"/>
  <c r="C70" i="4" s="1"/>
  <c r="B69" i="4"/>
  <c r="C69" i="4" s="1"/>
  <c r="B68" i="4"/>
  <c r="C68" i="4" s="1"/>
  <c r="B39" i="4"/>
  <c r="B34" i="4"/>
  <c r="C34" i="4" s="1"/>
  <c r="B33" i="4"/>
  <c r="C33" i="4" s="1"/>
  <c r="B32" i="4"/>
  <c r="C32" i="4" s="1"/>
  <c r="B21" i="4"/>
  <c r="C21" i="4" s="1"/>
  <c r="B20" i="4"/>
  <c r="C20" i="4" s="1"/>
  <c r="B19" i="4"/>
  <c r="C19" i="4" s="1"/>
  <c r="B6" i="4"/>
  <c r="C6" i="4" s="1"/>
  <c r="C75" i="4" l="1"/>
  <c r="G5" i="4"/>
  <c r="F5" i="4" s="1"/>
  <c r="G11" i="4" l="1"/>
  <c r="G7" i="4"/>
  <c r="G8" i="4"/>
  <c r="G12" i="4"/>
  <c r="F8" i="4" l="1"/>
  <c r="F12" i="4"/>
  <c r="F7" i="4"/>
  <c r="F11" i="4"/>
  <c r="C39" i="4"/>
  <c r="G39" i="4" s="1"/>
  <c r="G92" i="4"/>
  <c r="G88" i="4"/>
  <c r="G33" i="4"/>
  <c r="G73" i="4"/>
  <c r="F73" i="4" s="1"/>
  <c r="G93" i="4"/>
  <c r="G89" i="4"/>
  <c r="G34" i="4"/>
  <c r="G91" i="4"/>
  <c r="G87" i="4"/>
  <c r="G32" i="4"/>
  <c r="G19" i="4"/>
  <c r="G90" i="4"/>
  <c r="G14" i="4"/>
  <c r="G9" i="4"/>
  <c r="G6" i="4"/>
  <c r="G70" i="4"/>
  <c r="F70" i="4" s="1"/>
  <c r="G10" i="4"/>
  <c r="G72" i="4"/>
  <c r="F72" i="4" s="1"/>
  <c r="G13" i="4"/>
  <c r="G74" i="4"/>
  <c r="F74" i="4" s="1"/>
  <c r="G131" i="4"/>
  <c r="F131" i="4" s="1"/>
  <c r="G71" i="4"/>
  <c r="F71" i="4" s="1"/>
  <c r="G20" i="4"/>
  <c r="G68" i="4"/>
  <c r="F68" i="4" s="1"/>
  <c r="G21" i="4"/>
  <c r="G75" i="4"/>
  <c r="F75" i="4" s="1"/>
  <c r="G69" i="4"/>
  <c r="F69" i="4" s="1"/>
  <c r="G76" i="4"/>
  <c r="F76" i="4" s="1"/>
  <c r="F14" i="4" l="1"/>
  <c r="F89" i="4"/>
  <c r="F90" i="4"/>
  <c r="F88" i="4"/>
  <c r="F20" i="4"/>
  <c r="F13" i="4"/>
  <c r="F6" i="4"/>
  <c r="F19" i="4"/>
  <c r="F91" i="4"/>
  <c r="F92" i="4"/>
  <c r="F10" i="4"/>
  <c r="F87" i="4"/>
  <c r="F93" i="4"/>
  <c r="F21" i="4"/>
  <c r="F9" i="4"/>
  <c r="F32" i="4"/>
  <c r="F34" i="4"/>
  <c r="F33" i="4"/>
  <c r="F39" i="4"/>
  <c r="I93" i="4" l="1"/>
  <c r="I91" i="4"/>
  <c r="I90" i="4"/>
  <c r="I88" i="4"/>
  <c r="I87" i="4"/>
  <c r="I89" i="4"/>
  <c r="I9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 Papazoglou</author>
  </authors>
  <commentList>
    <comment ref="J7" authorId="0" shapeId="0" xr:uid="{B58962C3-DD70-48D5-B344-B0C80EDC6D59}">
      <text>
        <r>
          <rPr>
            <b/>
            <sz val="9"/>
            <color indexed="81"/>
            <rFont val="Segoe UI"/>
            <family val="2"/>
          </rPr>
          <t>Lei 21.850/2023</t>
        </r>
      </text>
    </comment>
  </commentList>
</comments>
</file>

<file path=xl/sharedStrings.xml><?xml version="1.0" encoding="utf-8"?>
<sst xmlns="http://schemas.openxmlformats.org/spreadsheetml/2006/main" count="958" uniqueCount="184">
  <si>
    <t>AGEPAR</t>
  </si>
  <si>
    <t>CERAMISTA</t>
  </si>
  <si>
    <t>m³/dia</t>
  </si>
  <si>
    <t>0 - 100</t>
  </si>
  <si>
    <t>100,01 - 500</t>
  </si>
  <si>
    <t>500,01 - 1.000,00</t>
  </si>
  <si>
    <t>1.000,01 - 2.000,00</t>
  </si>
  <si>
    <t>2.000,01 - 4.000,00</t>
  </si>
  <si>
    <t>4.000,01 - 8.000,00</t>
  </si>
  <si>
    <t>8.000,01 - 16.000,00</t>
  </si>
  <si>
    <t>16.000,01 - 32.000,00</t>
  </si>
  <si>
    <t>32.000,01 - 64.000,00</t>
  </si>
  <si>
    <t>Acima de 64.000,00</t>
  </si>
  <si>
    <t>COMERCIAL</t>
  </si>
  <si>
    <t>0 - 50,00</t>
  </si>
  <si>
    <t>50,01 - 200,00</t>
  </si>
  <si>
    <t>200,01 - 800,00</t>
  </si>
  <si>
    <t>Acima de 800,01</t>
  </si>
  <si>
    <t>GERAÇÃO DE ENERGIA ELÉTRICA</t>
  </si>
  <si>
    <t>0 - 1.499,99</t>
  </si>
  <si>
    <t>1.500,00 - 2.999,99</t>
  </si>
  <si>
    <t>acima de 3.000,00</t>
  </si>
  <si>
    <t>GNC</t>
  </si>
  <si>
    <t>Faixa Única</t>
  </si>
  <si>
    <t>INDUSTRIAL</t>
  </si>
  <si>
    <t>0 - 500,00</t>
  </si>
  <si>
    <t>Tarifa Variável</t>
  </si>
  <si>
    <t>Acima de 16.000,00</t>
  </si>
  <si>
    <t>Medição Coletiva</t>
  </si>
  <si>
    <t>Medição Individual</t>
  </si>
  <si>
    <t>Margem - R$/m³</t>
  </si>
  <si>
    <t>Vigência</t>
  </si>
  <si>
    <t>Autorizador</t>
  </si>
  <si>
    <t>Preço Gás</t>
  </si>
  <si>
    <t>Tarifa - R$/m³
Sem Tributos</t>
  </si>
  <si>
    <t>Custo Fixo Mensal para Operação, Manutenção e Reserva de Capacidade</t>
  </si>
  <si>
    <t>0 - 5.000,00</t>
  </si>
  <si>
    <t>5.000,01 - 10.000,00</t>
  </si>
  <si>
    <t>10.000,01 - 30.000,00</t>
  </si>
  <si>
    <t>30.000,01 - 70.000,00</t>
  </si>
  <si>
    <t>70.000,01 - 105.000,00</t>
  </si>
  <si>
    <t>105.000,01 - 200.000,00</t>
  </si>
  <si>
    <t>200.000,01 - 1.000.000,00</t>
  </si>
  <si>
    <t>Acima de 1.000.000,01</t>
  </si>
  <si>
    <t>COGERAÇÃO</t>
  </si>
  <si>
    <t>0 - 128.000,00</t>
  </si>
  <si>
    <t>128.000,01 - 192.000,00</t>
  </si>
  <si>
    <t>192.000,01 - 256.000,00</t>
  </si>
  <si>
    <t>256.000,01 - 320.000,00</t>
  </si>
  <si>
    <t>320.000,01 - 384.000,00</t>
  </si>
  <si>
    <t>384.000,01 - 448.000,00</t>
  </si>
  <si>
    <t>448.000,01 - 512.000,00</t>
  </si>
  <si>
    <t>Acima de 512.000,01</t>
  </si>
  <si>
    <t>32.000,01 - 105.000,00</t>
  </si>
  <si>
    <t>Acima de 105.000,00</t>
  </si>
  <si>
    <t>GRANDES CONSUMIDORES
COM QDC ACIMA DE 128 MIL M³/DIA</t>
  </si>
  <si>
    <t>FEV./2020</t>
  </si>
  <si>
    <t>MATÉRIA PRIMA
QDC ACIMA DE 30 MIL M³/DIA</t>
  </si>
  <si>
    <t>RESIDENCIAL</t>
  </si>
  <si>
    <t>VEICULAR</t>
  </si>
  <si>
    <t>INTERRUPTÍVEL</t>
  </si>
  <si>
    <t>MATÉRIA PRIMA
QDC ATÉ 30 MIL M³/DIA</t>
  </si>
  <si>
    <t>AGO./2020</t>
  </si>
  <si>
    <t>01./FEV./2021</t>
  </si>
  <si>
    <t>16./FEV./2021</t>
  </si>
  <si>
    <t>16/FEV./2021</t>
  </si>
  <si>
    <t>01/FEV./2021</t>
  </si>
  <si>
    <t>01/FEV.2021</t>
  </si>
  <si>
    <t>UEGA</t>
  </si>
  <si>
    <t>01/MAI./2021</t>
  </si>
  <si>
    <t>01/AGO./2021</t>
  </si>
  <si>
    <t>01/FEV./2022</t>
  </si>
  <si>
    <t>01/MAI./2022</t>
  </si>
  <si>
    <t>01/AGO./2022</t>
  </si>
  <si>
    <t>01/FEV./2023</t>
  </si>
  <si>
    <t>Margem - R$/m³
Data-base (abril)
Base (fevereiro 2022)</t>
  </si>
  <si>
    <t>Termo Fixo Mensal
Data-base (abril)
Base (dezembro 2022)</t>
  </si>
  <si>
    <t>GRANDES CONSUMIDORES
COM QDC ACIMA DE 100 MIL M³/DIA</t>
  </si>
  <si>
    <t>Tabela Unidades de Produção de Fertilizantes e Instalações de Refino de Petróleo
Quantidade Diária Contratada (QDC) Acima de 500.000 m³/dia</t>
  </si>
  <si>
    <t xml:space="preserve">Até 3,00 </t>
  </si>
  <si>
    <t>De 3,01 a 60,00</t>
  </si>
  <si>
    <t xml:space="preserve">De 60,01 a 90,00 </t>
  </si>
  <si>
    <t>Acima de 90,00</t>
  </si>
  <si>
    <t>Tarifa Termo Fixo Mensal (R$)</t>
  </si>
  <si>
    <t xml:space="preserve">Até 0,10 </t>
  </si>
  <si>
    <t>De 0,11 a 0,70</t>
  </si>
  <si>
    <t xml:space="preserve">De 0,71 a 1,50 </t>
  </si>
  <si>
    <t>De 1,51 a 2,00</t>
  </si>
  <si>
    <t>De 2,01 a 3,00</t>
  </si>
  <si>
    <t>De 3,01 a 6,00</t>
  </si>
  <si>
    <t>De 6,01 a 13,00</t>
  </si>
  <si>
    <t>Acima de 13,00</t>
  </si>
  <si>
    <t>Até 10,00</t>
  </si>
  <si>
    <t>De 10,01 a 20,00</t>
  </si>
  <si>
    <t xml:space="preserve">De 20,01 a 40,00 </t>
  </si>
  <si>
    <t>De 40,01 a 80,00</t>
  </si>
  <si>
    <t>De 80,01 a 160,00</t>
  </si>
  <si>
    <t>De 160,01 a 320,00</t>
  </si>
  <si>
    <t>De 320,01 a 640,00</t>
  </si>
  <si>
    <t>De 640,01 a 1.280,00</t>
  </si>
  <si>
    <t>Acima de 1.280,00</t>
  </si>
  <si>
    <t>Parcela de Recuperação da Conta Gráfica R$/m³</t>
  </si>
  <si>
    <t>01/MAI./2023</t>
  </si>
  <si>
    <t>01/AGO./2023</t>
  </si>
  <si>
    <t>01/FEV./2024</t>
  </si>
  <si>
    <t>01/AGO./2024</t>
  </si>
  <si>
    <t>TUSD Fixa
(R$)</t>
  </si>
  <si>
    <t>TUSD Variável
+ EC
 (R$/m³)</t>
  </si>
  <si>
    <t>Preço Gás 
(R$/m³)</t>
  </si>
  <si>
    <t>Parcela de Recuperação da Conta Gráfica 
(R$/m³)</t>
  </si>
  <si>
    <t>Faixa única</t>
  </si>
  <si>
    <t>Até 50,0000</t>
  </si>
  <si>
    <t>De 50,0001 a 100,0000</t>
  </si>
  <si>
    <t>De 100,0001 a 500,0000</t>
  </si>
  <si>
    <t>De 500,0001 a 2.000,0000</t>
  </si>
  <si>
    <t>De 2.000,0001 a 16.000,0000</t>
  </si>
  <si>
    <t>De 16.000,0001 a 32.000,0000</t>
  </si>
  <si>
    <t>De 32.000,0001 a 64.000,0000</t>
  </si>
  <si>
    <t>Acima de 64.000,0001</t>
  </si>
  <si>
    <t xml:space="preserve">Até 3,0000 </t>
  </si>
  <si>
    <t>De 3,0001 a 60,0000</t>
  </si>
  <si>
    <t xml:space="preserve">De 60,0001 a 90,0000 </t>
  </si>
  <si>
    <t>Acima de 90,0001</t>
  </si>
  <si>
    <t xml:space="preserve">Até 0,0333 </t>
  </si>
  <si>
    <t>De 0,0334 a 0,1000</t>
  </si>
  <si>
    <t>De 0,1001 a 0,4000</t>
  </si>
  <si>
    <t>De 0,4001 a 0,6000</t>
  </si>
  <si>
    <t>De 0,6001 a 1,3333</t>
  </si>
  <si>
    <t>Acima de 1,3334</t>
  </si>
  <si>
    <t>De 5.000,0001 a 10.000,0000</t>
  </si>
  <si>
    <t>De 10.000,0001 a 30.000,0000</t>
  </si>
  <si>
    <t>De 30.000,0001 a 70.000,0000</t>
  </si>
  <si>
    <t>De 70.000,0001 a 105.000,0000</t>
  </si>
  <si>
    <t>De 105.000,0001 a 200.000,0000</t>
  </si>
  <si>
    <t>De 200.000,0001 a 1.000.000,0000</t>
  </si>
  <si>
    <t>Acima de 1.000.000,0001</t>
  </si>
  <si>
    <t>De 128.000,0001 a 192.000,0000</t>
  </si>
  <si>
    <t>De 192.000,0001 a 256.000,0000</t>
  </si>
  <si>
    <t>De 256.000,0001 a 320.000,0000</t>
  </si>
  <si>
    <t>De 320.000,0001 a 384.000,0000</t>
  </si>
  <si>
    <t>De 384.000,0001 a 448.000,0000</t>
  </si>
  <si>
    <t>De 448.000,0001 a 512.000,0000</t>
  </si>
  <si>
    <t>Acima de 512.000,0001</t>
  </si>
  <si>
    <t>GRANDES USUÁRIOS
COM QDC ACIMA DE 70 MIL M³/DIA</t>
  </si>
  <si>
    <t>De 60.000,0001 a 80.000,0000</t>
  </si>
  <si>
    <t>De 80.000,0001 a 120.000,0000</t>
  </si>
  <si>
    <t>De 120.000,0001 a 250.000,0000</t>
  </si>
  <si>
    <t>De 250.000,0001 a 500.000,0000</t>
  </si>
  <si>
    <t>De 500.000,0001 a 1.000.000,0000</t>
  </si>
  <si>
    <t>MATÉRIA PRIMA
QDC ACIMA DE 70 MIL M³/DIA</t>
  </si>
  <si>
    <t>De 500,0001 a 1.000,0000</t>
  </si>
  <si>
    <t>De 1.000,0001 a 2.000,0000</t>
  </si>
  <si>
    <t>De 2.000,0001 a 4.000,0000</t>
  </si>
  <si>
    <t>De 4.000,0001 a 8.000,0000</t>
  </si>
  <si>
    <t>De 8.000,0001 a 16.000,0000</t>
  </si>
  <si>
    <t>De 32.000,0001 a 105.000,0000</t>
  </si>
  <si>
    <t>Acima de 105.000,0001</t>
  </si>
  <si>
    <t>Até 500,0000</t>
  </si>
  <si>
    <t>Segmento Termelétrico - 
QDC Acima de 500.000 m³/dia</t>
  </si>
  <si>
    <t>Até 10,0000</t>
  </si>
  <si>
    <t>De 10,0001 a 20,0000</t>
  </si>
  <si>
    <t xml:space="preserve">De 20,0001 a 40,0000 </t>
  </si>
  <si>
    <t>De 40,0001 a 80,0000</t>
  </si>
  <si>
    <t>De 80,0001 a 160,0000</t>
  </si>
  <si>
    <t>De 160,0001 a 320,0000</t>
  </si>
  <si>
    <t>De 320,0001 a 640,0000</t>
  </si>
  <si>
    <t>De 640,0001 a 1.280,0000</t>
  </si>
  <si>
    <t>Acima de 1.280,0001</t>
  </si>
  <si>
    <t>Até 5.000,0000</t>
  </si>
  <si>
    <t>Tabela Unidades de Produção de Fertilizantes e Instalações de Refino de Petróleo - 
QDC Acima de 500.000 m³/dia</t>
  </si>
  <si>
    <t>Até 128.000,0000</t>
  </si>
  <si>
    <t>Até 60.000,0000</t>
  </si>
  <si>
    <t>GRANDES USUÁRIOS -
QDC ACIMA DE 70 MIL M³/DIA</t>
  </si>
  <si>
    <t>N.A.</t>
  </si>
  <si>
    <t>AGEPAR - RESOLUÇÃO n° 34/2024</t>
  </si>
  <si>
    <t>AGEPAR - RESOLUÇÃO N° 34/2024</t>
  </si>
  <si>
    <t>Tarifa - R$/m³
Com Tributos</t>
  </si>
  <si>
    <t>PIS</t>
  </si>
  <si>
    <t>COFINS</t>
  </si>
  <si>
    <t>ICMS</t>
  </si>
  <si>
    <t>TUSD Fixa Com Tributos
(R$)</t>
  </si>
  <si>
    <t>Preço médio ponderado ao consumidor final (PMPF)
Ato COTEPE/PMPF nº 18/2024*</t>
  </si>
  <si>
    <t>Tarifa - R$/m³
Com ICMS ST</t>
  </si>
  <si>
    <t>*Valor atualizado de acordo com os Atos COTEPE/PMPF publicados pelo CONFAZ do Ministério da Fazenda.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</si>
</sst>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(* #,##0.0000_);_(* \(#,##0.0000\);_(* &quot;-&quot;??_);_(@_)"/>
    <numFmt numFmtId="166" formatCode="_(* #,##0.00_);_(* \(#,##0.00\);_(* &quot;-&quot;??_);_(@_)"/>
    <numFmt numFmtId="167" formatCode="_-* #,##0.0000_-;\-* #,##0.00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2F2F2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1"/>
      <color indexed="8"/>
      <name val="Calibr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rgb="FFFFFFFF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 style="thin">
        <color indexed="64"/>
      </right>
      <top/>
      <bottom style="thick">
        <color rgb="FFFFFFFF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/>
      <diagonal/>
    </border>
    <border>
      <left style="thin">
        <color indexed="64"/>
      </left>
      <right style="thick">
        <color theme="0"/>
      </right>
      <top/>
      <bottom style="thick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hair">
        <color auto="1"/>
      </bottom>
      <diagonal/>
    </border>
    <border>
      <left/>
      <right/>
      <top style="thick">
        <color theme="0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alignment vertical="center"/>
    </xf>
    <xf numFmtId="0" fontId="2" fillId="3" borderId="0" applyNumberFormat="0" applyBorder="0" applyAlignment="0" applyProtection="0"/>
    <xf numFmtId="0" fontId="3" fillId="3" borderId="0" applyNumberFormat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5">
    <xf numFmtId="0" fontId="0" fillId="0" borderId="0" xfId="0"/>
    <xf numFmtId="165" fontId="10" fillId="0" borderId="1" xfId="4" applyNumberFormat="1" applyFont="1" applyFill="1" applyBorder="1" applyAlignment="1">
      <alignment horizontal="center" vertical="center"/>
    </xf>
    <xf numFmtId="164" fontId="7" fillId="0" borderId="0" xfId="4" applyNumberFormat="1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65" fontId="10" fillId="0" borderId="0" xfId="4" applyNumberFormat="1" applyFont="1" applyFill="1" applyBorder="1" applyAlignment="1">
      <alignment vertical="center"/>
    </xf>
    <xf numFmtId="165" fontId="10" fillId="0" borderId="4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5" xfId="4" applyNumberFormat="1" applyFont="1" applyFill="1" applyBorder="1" applyAlignment="1">
      <alignment horizontal="center" vertical="center"/>
    </xf>
    <xf numFmtId="0" fontId="12" fillId="0" borderId="0" xfId="0" applyFont="1"/>
    <xf numFmtId="43" fontId="11" fillId="0" borderId="17" xfId="4" applyFont="1" applyBorder="1"/>
    <xf numFmtId="167" fontId="11" fillId="0" borderId="18" xfId="4" applyNumberFormat="1" applyFont="1" applyBorder="1"/>
    <xf numFmtId="43" fontId="11" fillId="0" borderId="19" xfId="4" applyFont="1" applyBorder="1"/>
    <xf numFmtId="167" fontId="11" fillId="0" borderId="20" xfId="4" applyNumberFormat="1" applyFont="1" applyBorder="1"/>
    <xf numFmtId="167" fontId="11" fillId="0" borderId="17" xfId="4" applyNumberFormat="1" applyFont="1" applyBorder="1"/>
    <xf numFmtId="167" fontId="11" fillId="0" borderId="15" xfId="4" applyNumberFormat="1" applyFont="1" applyBorder="1"/>
    <xf numFmtId="167" fontId="11" fillId="0" borderId="16" xfId="4" applyNumberFormat="1" applyFont="1" applyBorder="1"/>
    <xf numFmtId="167" fontId="11" fillId="0" borderId="19" xfId="4" applyNumberFormat="1" applyFont="1" applyBorder="1"/>
    <xf numFmtId="43" fontId="11" fillId="0" borderId="15" xfId="4" applyFont="1" applyBorder="1"/>
    <xf numFmtId="0" fontId="5" fillId="4" borderId="0" xfId="0" applyFont="1" applyFill="1" applyAlignment="1">
      <alignment horizontal="right" vertical="center"/>
    </xf>
    <xf numFmtId="164" fontId="7" fillId="4" borderId="0" xfId="4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 readingOrder="1"/>
    </xf>
    <xf numFmtId="0" fontId="8" fillId="5" borderId="0" xfId="0" applyFont="1" applyFill="1" applyAlignment="1">
      <alignment vertical="center" wrapText="1" readingOrder="1"/>
    </xf>
    <xf numFmtId="0" fontId="9" fillId="4" borderId="0" xfId="0" applyFont="1" applyFill="1" applyAlignment="1">
      <alignment horizontal="right"/>
    </xf>
    <xf numFmtId="0" fontId="9" fillId="4" borderId="25" xfId="0" applyFont="1" applyFill="1" applyBorder="1" applyAlignment="1">
      <alignment horizontal="right"/>
    </xf>
    <xf numFmtId="164" fontId="7" fillId="0" borderId="26" xfId="4" applyNumberFormat="1" applyFont="1" applyFill="1" applyBorder="1" applyAlignment="1">
      <alignment vertical="center"/>
    </xf>
    <xf numFmtId="164" fontId="7" fillId="0" borderId="27" xfId="4" applyNumberFormat="1" applyFont="1" applyFill="1" applyBorder="1" applyAlignment="1">
      <alignment vertical="center"/>
    </xf>
    <xf numFmtId="164" fontId="7" fillId="4" borderId="28" xfId="4" applyNumberFormat="1" applyFont="1" applyFill="1" applyBorder="1" applyAlignment="1">
      <alignment horizontal="center" vertical="center" wrapText="1"/>
    </xf>
    <xf numFmtId="164" fontId="7" fillId="4" borderId="6" xfId="4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right"/>
    </xf>
    <xf numFmtId="164" fontId="7" fillId="0" borderId="31" xfId="4" applyNumberFormat="1" applyFont="1" applyFill="1" applyBorder="1" applyAlignment="1">
      <alignment vertical="center"/>
    </xf>
    <xf numFmtId="164" fontId="7" fillId="0" borderId="32" xfId="4" applyNumberFormat="1" applyFont="1" applyFill="1" applyBorder="1" applyAlignment="1">
      <alignment vertical="center"/>
    </xf>
    <xf numFmtId="164" fontId="7" fillId="4" borderId="9" xfId="4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right" vertical="center"/>
    </xf>
    <xf numFmtId="165" fontId="10" fillId="0" borderId="9" xfId="4" applyNumberFormat="1" applyFont="1" applyFill="1" applyBorder="1" applyAlignment="1">
      <alignment vertical="center"/>
    </xf>
    <xf numFmtId="165" fontId="10" fillId="0" borderId="10" xfId="4" applyNumberFormat="1" applyFont="1" applyFill="1" applyBorder="1" applyAlignment="1">
      <alignment vertical="center"/>
    </xf>
    <xf numFmtId="165" fontId="10" fillId="0" borderId="11" xfId="4" applyNumberFormat="1" applyFont="1" applyFill="1" applyBorder="1" applyAlignment="1">
      <alignment vertical="center"/>
    </xf>
    <xf numFmtId="165" fontId="10" fillId="0" borderId="12" xfId="4" applyNumberFormat="1" applyFont="1" applyFill="1" applyBorder="1" applyAlignment="1">
      <alignment vertical="center"/>
    </xf>
    <xf numFmtId="165" fontId="10" fillId="0" borderId="13" xfId="4" applyNumberFormat="1" applyFont="1" applyFill="1" applyBorder="1" applyAlignment="1">
      <alignment vertical="center"/>
    </xf>
    <xf numFmtId="165" fontId="10" fillId="0" borderId="33" xfId="4" applyNumberFormat="1" applyFont="1" applyFill="1" applyBorder="1" applyAlignment="1">
      <alignment vertical="center"/>
    </xf>
    <xf numFmtId="165" fontId="10" fillId="0" borderId="34" xfId="4" applyNumberFormat="1" applyFont="1" applyFill="1" applyBorder="1" applyAlignment="1">
      <alignment vertical="center"/>
    </xf>
    <xf numFmtId="165" fontId="10" fillId="0" borderId="35" xfId="4" applyNumberFormat="1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 wrapText="1" readingOrder="1"/>
    </xf>
    <xf numFmtId="165" fontId="10" fillId="0" borderId="18" xfId="4" applyNumberFormat="1" applyFont="1" applyFill="1" applyBorder="1" applyAlignment="1">
      <alignment horizontal="center" vertical="center"/>
    </xf>
    <xf numFmtId="165" fontId="10" fillId="0" borderId="39" xfId="4" applyNumberFormat="1" applyFont="1" applyFill="1" applyBorder="1" applyAlignment="1">
      <alignment horizontal="center" vertical="center"/>
    </xf>
    <xf numFmtId="165" fontId="10" fillId="0" borderId="23" xfId="4" applyNumberFormat="1" applyFont="1" applyFill="1" applyBorder="1" applyAlignment="1">
      <alignment horizontal="center" vertical="center"/>
    </xf>
    <xf numFmtId="165" fontId="10" fillId="0" borderId="20" xfId="4" applyNumberFormat="1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vertical="center" wrapText="1" readingOrder="1"/>
    </xf>
    <xf numFmtId="0" fontId="8" fillId="5" borderId="41" xfId="0" applyFont="1" applyFill="1" applyBorder="1" applyAlignment="1">
      <alignment vertical="center" wrapText="1" readingOrder="1"/>
    </xf>
    <xf numFmtId="165" fontId="10" fillId="0" borderId="17" xfId="4" applyNumberFormat="1" applyFont="1" applyFill="1" applyBorder="1" applyAlignment="1">
      <alignment horizontal="center" vertical="center"/>
    </xf>
    <xf numFmtId="165" fontId="10" fillId="0" borderId="19" xfId="4" applyNumberFormat="1" applyFont="1" applyFill="1" applyBorder="1" applyAlignment="1">
      <alignment horizontal="center" vertical="center"/>
    </xf>
    <xf numFmtId="164" fontId="7" fillId="0" borderId="43" xfId="4" applyNumberFormat="1" applyFont="1" applyFill="1" applyBorder="1" applyAlignment="1">
      <alignment vertical="center"/>
    </xf>
    <xf numFmtId="10" fontId="0" fillId="0" borderId="18" xfId="0" applyNumberFormat="1" applyBorder="1"/>
    <xf numFmtId="10" fontId="0" fillId="0" borderId="16" xfId="0" applyNumberFormat="1" applyBorder="1"/>
    <xf numFmtId="43" fontId="11" fillId="0" borderId="19" xfId="4" applyFont="1" applyBorder="1" applyAlignment="1">
      <alignment vertical="center"/>
    </xf>
    <xf numFmtId="167" fontId="11" fillId="0" borderId="20" xfId="4" applyNumberFormat="1" applyFont="1" applyBorder="1" applyAlignment="1">
      <alignment vertical="center"/>
    </xf>
    <xf numFmtId="10" fontId="0" fillId="0" borderId="50" xfId="0" applyNumberFormat="1" applyBorder="1"/>
    <xf numFmtId="164" fontId="7" fillId="4" borderId="0" xfId="4" applyNumberFormat="1" applyFont="1" applyFill="1" applyBorder="1" applyAlignment="1">
      <alignment horizontal="center" vertical="center"/>
    </xf>
    <xf numFmtId="43" fontId="11" fillId="0" borderId="0" xfId="4" applyFont="1" applyBorder="1"/>
    <xf numFmtId="167" fontId="11" fillId="0" borderId="0" xfId="4" applyNumberFormat="1" applyFont="1" applyBorder="1"/>
    <xf numFmtId="0" fontId="13" fillId="0" borderId="0" xfId="0" applyFont="1" applyAlignment="1">
      <alignment vertical="center"/>
    </xf>
    <xf numFmtId="0" fontId="8" fillId="5" borderId="6" xfId="0" applyFont="1" applyFill="1" applyBorder="1" applyAlignment="1">
      <alignment horizontal="center" vertical="center" wrapText="1" readingOrder="1"/>
    </xf>
    <xf numFmtId="0" fontId="8" fillId="5" borderId="9" xfId="0" applyFont="1" applyFill="1" applyBorder="1" applyAlignment="1">
      <alignment horizontal="center" vertical="center" wrapText="1" readingOrder="1"/>
    </xf>
    <xf numFmtId="166" fontId="10" fillId="0" borderId="11" xfId="4" applyNumberFormat="1" applyFont="1" applyFill="1" applyBorder="1" applyAlignment="1">
      <alignment horizontal="center" vertical="center"/>
    </xf>
    <xf numFmtId="165" fontId="10" fillId="0" borderId="32" xfId="4" applyNumberFormat="1" applyFont="1" applyFill="1" applyBorder="1" applyAlignment="1">
      <alignment horizontal="center" vertical="center"/>
    </xf>
    <xf numFmtId="165" fontId="10" fillId="0" borderId="21" xfId="4" applyNumberFormat="1" applyFont="1" applyFill="1" applyBorder="1" applyAlignment="1">
      <alignment horizontal="center" vertical="center"/>
    </xf>
    <xf numFmtId="165" fontId="10" fillId="0" borderId="51" xfId="4" applyNumberFormat="1" applyFont="1" applyFill="1" applyBorder="1" applyAlignment="1">
      <alignment horizontal="center" vertical="center"/>
    </xf>
    <xf numFmtId="165" fontId="10" fillId="0" borderId="52" xfId="4" applyNumberFormat="1" applyFont="1" applyFill="1" applyBorder="1" applyAlignment="1">
      <alignment horizontal="center" vertical="center"/>
    </xf>
    <xf numFmtId="167" fontId="11" fillId="0" borderId="53" xfId="4" applyNumberFormat="1" applyFont="1" applyBorder="1"/>
    <xf numFmtId="167" fontId="11" fillId="0" borderId="52" xfId="4" applyNumberFormat="1" applyFont="1" applyBorder="1"/>
    <xf numFmtId="0" fontId="11" fillId="0" borderId="19" xfId="0" applyFont="1" applyBorder="1"/>
    <xf numFmtId="165" fontId="10" fillId="0" borderId="11" xfId="4" applyNumberFormat="1" applyFont="1" applyFill="1" applyBorder="1" applyAlignment="1">
      <alignment horizontal="center" vertical="center"/>
    </xf>
    <xf numFmtId="165" fontId="10" fillId="0" borderId="12" xfId="4" applyNumberFormat="1" applyFont="1" applyFill="1" applyBorder="1" applyAlignment="1">
      <alignment horizontal="center" vertical="center"/>
    </xf>
    <xf numFmtId="165" fontId="10" fillId="0" borderId="13" xfId="4" applyNumberFormat="1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right" vertical="center"/>
    </xf>
    <xf numFmtId="0" fontId="5" fillId="4" borderId="56" xfId="0" applyFont="1" applyFill="1" applyBorder="1" applyAlignment="1">
      <alignment horizontal="right" vertical="center"/>
    </xf>
    <xf numFmtId="164" fontId="7" fillId="4" borderId="6" xfId="4" applyNumberFormat="1" applyFont="1" applyFill="1" applyBorder="1" applyAlignment="1">
      <alignment horizontal="center" vertical="center"/>
    </xf>
    <xf numFmtId="164" fontId="7" fillId="0" borderId="11" xfId="4" applyNumberFormat="1" applyFont="1" applyFill="1" applyBorder="1" applyAlignment="1">
      <alignment vertical="center"/>
    </xf>
    <xf numFmtId="165" fontId="10" fillId="0" borderId="9" xfId="4" applyNumberFormat="1" applyFont="1" applyFill="1" applyBorder="1" applyAlignment="1">
      <alignment horizontal="center" vertical="center"/>
    </xf>
    <xf numFmtId="164" fontId="7" fillId="0" borderId="44" xfId="4" applyNumberFormat="1" applyFont="1" applyFill="1" applyBorder="1" applyAlignment="1">
      <alignment vertical="center"/>
    </xf>
    <xf numFmtId="165" fontId="10" fillId="0" borderId="33" xfId="4" applyNumberFormat="1" applyFont="1" applyFill="1" applyBorder="1" applyAlignment="1">
      <alignment horizontal="center" vertical="center"/>
    </xf>
    <xf numFmtId="165" fontId="10" fillId="0" borderId="57" xfId="4" applyNumberFormat="1" applyFont="1" applyFill="1" applyBorder="1" applyAlignment="1">
      <alignment horizontal="center" vertical="center"/>
    </xf>
    <xf numFmtId="165" fontId="10" fillId="0" borderId="44" xfId="4" applyNumberFormat="1" applyFont="1" applyFill="1" applyBorder="1" applyAlignment="1">
      <alignment horizontal="center" vertical="center"/>
    </xf>
    <xf numFmtId="165" fontId="10" fillId="0" borderId="34" xfId="4" applyNumberFormat="1" applyFont="1" applyFill="1" applyBorder="1" applyAlignment="1">
      <alignment horizontal="center" vertical="center"/>
    </xf>
    <xf numFmtId="165" fontId="10" fillId="0" borderId="58" xfId="4" applyNumberFormat="1" applyFont="1" applyFill="1" applyBorder="1" applyAlignment="1">
      <alignment horizontal="center" vertical="center"/>
    </xf>
    <xf numFmtId="165" fontId="10" fillId="0" borderId="31" xfId="4" applyNumberFormat="1" applyFont="1" applyFill="1" applyBorder="1" applyAlignment="1">
      <alignment horizontal="center" vertical="center"/>
    </xf>
    <xf numFmtId="165" fontId="10" fillId="0" borderId="35" xfId="4" applyNumberFormat="1" applyFont="1" applyFill="1" applyBorder="1" applyAlignment="1">
      <alignment horizontal="center" vertical="center"/>
    </xf>
    <xf numFmtId="165" fontId="10" fillId="0" borderId="59" xfId="4" applyNumberFormat="1" applyFont="1" applyFill="1" applyBorder="1" applyAlignment="1">
      <alignment horizontal="center" vertical="center"/>
    </xf>
    <xf numFmtId="164" fontId="7" fillId="4" borderId="28" xfId="4" applyNumberFormat="1" applyFont="1" applyFill="1" applyBorder="1" applyAlignment="1">
      <alignment horizontal="center" vertical="center"/>
    </xf>
    <xf numFmtId="164" fontId="7" fillId="0" borderId="42" xfId="4" applyNumberFormat="1" applyFont="1" applyFill="1" applyBorder="1" applyAlignment="1">
      <alignment vertical="center"/>
    </xf>
    <xf numFmtId="164" fontId="7" fillId="0" borderId="60" xfId="4" applyNumberFormat="1" applyFont="1" applyFill="1" applyBorder="1" applyAlignment="1">
      <alignment vertical="center"/>
    </xf>
    <xf numFmtId="165" fontId="10" fillId="0" borderId="61" xfId="4" applyNumberFormat="1" applyFont="1" applyFill="1" applyBorder="1" applyAlignment="1">
      <alignment horizontal="center" vertical="center"/>
    </xf>
    <xf numFmtId="165" fontId="10" fillId="0" borderId="46" xfId="4" applyNumberFormat="1" applyFont="1" applyFill="1" applyBorder="1" applyAlignment="1">
      <alignment horizontal="center" vertical="center"/>
    </xf>
    <xf numFmtId="164" fontId="7" fillId="0" borderId="17" xfId="4" applyNumberFormat="1" applyFont="1" applyFill="1" applyBorder="1" applyAlignment="1">
      <alignment vertical="center"/>
    </xf>
    <xf numFmtId="164" fontId="7" fillId="0" borderId="19" xfId="4" applyNumberFormat="1" applyFont="1" applyFill="1" applyBorder="1" applyAlignment="1">
      <alignment vertical="center"/>
    </xf>
    <xf numFmtId="165" fontId="10" fillId="0" borderId="62" xfId="4" applyNumberFormat="1" applyFont="1" applyFill="1" applyBorder="1" applyAlignment="1">
      <alignment horizontal="center" vertical="center"/>
    </xf>
    <xf numFmtId="165" fontId="10" fillId="0" borderId="63" xfId="4" applyNumberFormat="1" applyFont="1" applyFill="1" applyBorder="1" applyAlignment="1">
      <alignment horizontal="center" vertical="center"/>
    </xf>
    <xf numFmtId="164" fontId="7" fillId="0" borderId="60" xfId="4" applyNumberFormat="1" applyFont="1" applyFill="1" applyBorder="1" applyAlignment="1">
      <alignment horizontal="left" vertical="center"/>
    </xf>
    <xf numFmtId="164" fontId="7" fillId="0" borderId="17" xfId="4" applyNumberFormat="1" applyFont="1" applyFill="1" applyBorder="1" applyAlignment="1">
      <alignment horizontal="left" vertical="center"/>
    </xf>
    <xf numFmtId="165" fontId="7" fillId="0" borderId="17" xfId="4" applyNumberFormat="1" applyFont="1" applyFill="1" applyBorder="1" applyAlignment="1">
      <alignment horizontal="left" vertical="center"/>
    </xf>
    <xf numFmtId="165" fontId="7" fillId="0" borderId="19" xfId="4" applyNumberFormat="1" applyFont="1" applyFill="1" applyBorder="1" applyAlignment="1">
      <alignment horizontal="left" vertical="center"/>
    </xf>
    <xf numFmtId="0" fontId="9" fillId="4" borderId="33" xfId="0" applyFont="1" applyFill="1" applyBorder="1" applyAlignment="1">
      <alignment horizontal="right"/>
    </xf>
    <xf numFmtId="165" fontId="10" fillId="0" borderId="30" xfId="4" applyNumberFormat="1" applyFont="1" applyFill="1" applyBorder="1" applyAlignment="1">
      <alignment horizontal="center" vertical="center"/>
    </xf>
    <xf numFmtId="165" fontId="10" fillId="0" borderId="64" xfId="4" applyNumberFormat="1" applyFont="1" applyFill="1" applyBorder="1" applyAlignment="1">
      <alignment horizontal="center" vertical="center"/>
    </xf>
    <xf numFmtId="165" fontId="10" fillId="0" borderId="65" xfId="4" applyNumberFormat="1" applyFont="1" applyFill="1" applyBorder="1" applyAlignment="1">
      <alignment horizontal="center" vertical="center"/>
    </xf>
    <xf numFmtId="164" fontId="7" fillId="0" borderId="34" xfId="4" applyNumberFormat="1" applyFont="1" applyFill="1" applyBorder="1" applyAlignment="1">
      <alignment vertical="center"/>
    </xf>
    <xf numFmtId="166" fontId="10" fillId="0" borderId="61" xfId="4" applyNumberFormat="1" applyFont="1" applyFill="1" applyBorder="1" applyAlignment="1">
      <alignment horizontal="center" vertical="center"/>
    </xf>
    <xf numFmtId="166" fontId="10" fillId="0" borderId="1" xfId="4" applyNumberFormat="1" applyFont="1" applyFill="1" applyBorder="1" applyAlignment="1">
      <alignment horizontal="center" vertical="center"/>
    </xf>
    <xf numFmtId="166" fontId="10" fillId="0" borderId="23" xfId="4" applyNumberFormat="1" applyFont="1" applyFill="1" applyBorder="1" applyAlignment="1">
      <alignment horizontal="center" vertical="center"/>
    </xf>
    <xf numFmtId="165" fontId="10" fillId="0" borderId="45" xfId="4" applyNumberFormat="1" applyFont="1" applyFill="1" applyBorder="1" applyAlignment="1">
      <alignment horizontal="center" vertical="center"/>
    </xf>
    <xf numFmtId="165" fontId="10" fillId="0" borderId="15" xfId="4" applyNumberFormat="1" applyFont="1" applyFill="1" applyBorder="1" applyAlignment="1">
      <alignment horizontal="center" vertical="center"/>
    </xf>
    <xf numFmtId="165" fontId="10" fillId="0" borderId="22" xfId="4" applyNumberFormat="1" applyFont="1" applyFill="1" applyBorder="1" applyAlignment="1">
      <alignment horizontal="center" vertical="center"/>
    </xf>
    <xf numFmtId="165" fontId="10" fillId="0" borderId="16" xfId="4" applyNumberFormat="1" applyFont="1" applyFill="1" applyBorder="1" applyAlignment="1">
      <alignment horizontal="center" vertical="center"/>
    </xf>
    <xf numFmtId="165" fontId="10" fillId="0" borderId="66" xfId="4" applyNumberFormat="1" applyFont="1" applyFill="1" applyBorder="1" applyAlignment="1">
      <alignment horizontal="center" vertical="center"/>
    </xf>
    <xf numFmtId="165" fontId="10" fillId="0" borderId="48" xfId="4" applyNumberFormat="1" applyFont="1" applyFill="1" applyBorder="1" applyAlignment="1">
      <alignment horizontal="center" vertical="center"/>
    </xf>
    <xf numFmtId="165" fontId="10" fillId="0" borderId="67" xfId="4" applyNumberFormat="1" applyFont="1" applyFill="1" applyBorder="1" applyAlignment="1">
      <alignment horizontal="center" vertical="center"/>
    </xf>
    <xf numFmtId="164" fontId="7" fillId="0" borderId="47" xfId="4" applyNumberFormat="1" applyFont="1" applyFill="1" applyBorder="1" applyAlignment="1">
      <alignment vertical="center"/>
    </xf>
    <xf numFmtId="164" fontId="7" fillId="0" borderId="68" xfId="4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vertical="center" wrapText="1" readingOrder="1"/>
    </xf>
    <xf numFmtId="0" fontId="9" fillId="4" borderId="43" xfId="0" applyFont="1" applyFill="1" applyBorder="1" applyAlignment="1">
      <alignment horizontal="right"/>
    </xf>
    <xf numFmtId="165" fontId="10" fillId="0" borderId="60" xfId="4" applyNumberFormat="1" applyFont="1" applyFill="1" applyBorder="1" applyAlignment="1">
      <alignment horizontal="center" vertical="center"/>
    </xf>
    <xf numFmtId="164" fontId="7" fillId="0" borderId="26" xfId="4" applyNumberFormat="1" applyFont="1" applyFill="1" applyBorder="1" applyAlignment="1">
      <alignment vertical="center" wrapText="1"/>
    </xf>
    <xf numFmtId="4" fontId="10" fillId="0" borderId="44" xfId="4" applyNumberFormat="1" applyFont="1" applyFill="1" applyBorder="1" applyAlignment="1">
      <alignment horizontal="center" vertical="center"/>
    </xf>
    <xf numFmtId="4" fontId="10" fillId="0" borderId="33" xfId="4" applyNumberFormat="1" applyFont="1" applyFill="1" applyBorder="1" applyAlignment="1">
      <alignment horizontal="center" vertical="center"/>
    </xf>
    <xf numFmtId="4" fontId="10" fillId="0" borderId="57" xfId="4" applyNumberFormat="1" applyFont="1" applyFill="1" applyBorder="1" applyAlignment="1">
      <alignment horizontal="center" vertical="center"/>
    </xf>
    <xf numFmtId="4" fontId="10" fillId="0" borderId="30" xfId="4" applyNumberFormat="1" applyFont="1" applyFill="1" applyBorder="1" applyAlignment="1">
      <alignment horizontal="center" vertical="center"/>
    </xf>
    <xf numFmtId="165" fontId="10" fillId="0" borderId="24" xfId="4" applyNumberFormat="1" applyFont="1" applyFill="1" applyBorder="1" applyAlignment="1">
      <alignment horizontal="center" vertical="center"/>
    </xf>
    <xf numFmtId="165" fontId="10" fillId="0" borderId="71" xfId="4" applyNumberFormat="1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right"/>
    </xf>
    <xf numFmtId="0" fontId="6" fillId="4" borderId="0" xfId="0" applyFont="1" applyFill="1" applyAlignment="1">
      <alignment vertical="center"/>
    </xf>
    <xf numFmtId="164" fontId="7" fillId="4" borderId="7" xfId="4" applyNumberFormat="1" applyFont="1" applyFill="1" applyBorder="1" applyAlignment="1">
      <alignment horizontal="center" vertical="center" wrapText="1"/>
    </xf>
    <xf numFmtId="164" fontId="7" fillId="0" borderId="35" xfId="4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164" fontId="7" fillId="4" borderId="8" xfId="4" applyNumberFormat="1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right"/>
    </xf>
    <xf numFmtId="164" fontId="7" fillId="0" borderId="57" xfId="4" applyNumberFormat="1" applyFont="1" applyFill="1" applyBorder="1" applyAlignment="1">
      <alignment vertical="center"/>
    </xf>
    <xf numFmtId="164" fontId="7" fillId="0" borderId="58" xfId="4" applyNumberFormat="1" applyFont="1" applyFill="1" applyBorder="1" applyAlignment="1">
      <alignment vertical="center"/>
    </xf>
    <xf numFmtId="164" fontId="7" fillId="0" borderId="59" xfId="4" applyNumberFormat="1" applyFont="1" applyFill="1" applyBorder="1" applyAlignment="1">
      <alignment vertical="center"/>
    </xf>
    <xf numFmtId="166" fontId="10" fillId="0" borderId="45" xfId="4" applyNumberFormat="1" applyFont="1" applyFill="1" applyBorder="1" applyAlignment="1">
      <alignment horizontal="center" vertical="center"/>
    </xf>
    <xf numFmtId="166" fontId="10" fillId="0" borderId="4" xfId="4" applyNumberFormat="1" applyFont="1" applyFill="1" applyBorder="1" applyAlignment="1">
      <alignment horizontal="center" vertical="center"/>
    </xf>
    <xf numFmtId="166" fontId="10" fillId="0" borderId="39" xfId="4" applyNumberFormat="1" applyFont="1" applyFill="1" applyBorder="1" applyAlignment="1">
      <alignment horizontal="center" vertical="center"/>
    </xf>
    <xf numFmtId="10" fontId="10" fillId="0" borderId="14" xfId="5" applyNumberFormat="1" applyFont="1" applyBorder="1"/>
    <xf numFmtId="164" fontId="7" fillId="4" borderId="14" xfId="4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right"/>
    </xf>
    <xf numFmtId="166" fontId="10" fillId="0" borderId="68" xfId="4" applyNumberFormat="1" applyFont="1" applyFill="1" applyBorder="1" applyAlignment="1">
      <alignment horizontal="center" vertical="center"/>
    </xf>
    <xf numFmtId="165" fontId="10" fillId="0" borderId="68" xfId="4" applyNumberFormat="1" applyFont="1" applyFill="1" applyBorder="1" applyAlignment="1">
      <alignment horizontal="center" vertical="center"/>
    </xf>
    <xf numFmtId="166" fontId="10" fillId="0" borderId="26" xfId="4" applyNumberFormat="1" applyFont="1" applyFill="1" applyBorder="1" applyAlignment="1">
      <alignment horizontal="center" vertical="center"/>
    </xf>
    <xf numFmtId="165" fontId="10" fillId="0" borderId="26" xfId="4" applyNumberFormat="1" applyFont="1" applyFill="1" applyBorder="1" applyAlignment="1">
      <alignment horizontal="center" vertical="center"/>
    </xf>
    <xf numFmtId="166" fontId="10" fillId="0" borderId="27" xfId="4" applyNumberFormat="1" applyFont="1" applyFill="1" applyBorder="1" applyAlignment="1">
      <alignment horizontal="center" vertical="center"/>
    </xf>
    <xf numFmtId="165" fontId="10" fillId="0" borderId="27" xfId="4" applyNumberFormat="1" applyFont="1" applyFill="1" applyBorder="1" applyAlignment="1">
      <alignment horizontal="center" vertical="center"/>
    </xf>
    <xf numFmtId="0" fontId="8" fillId="5" borderId="73" xfId="0" applyFont="1" applyFill="1" applyBorder="1" applyAlignment="1">
      <alignment vertical="center" wrapText="1" readingOrder="1"/>
    </xf>
    <xf numFmtId="0" fontId="8" fillId="5" borderId="29" xfId="0" applyFont="1" applyFill="1" applyBorder="1" applyAlignment="1">
      <alignment vertical="center" wrapText="1" readingOrder="1"/>
    </xf>
    <xf numFmtId="166" fontId="10" fillId="0" borderId="31" xfId="4" applyNumberFormat="1" applyFont="1" applyFill="1" applyBorder="1" applyAlignment="1">
      <alignment horizontal="center" vertical="center"/>
    </xf>
    <xf numFmtId="43" fontId="10" fillId="0" borderId="32" xfId="4" applyFont="1" applyFill="1" applyBorder="1" applyAlignment="1">
      <alignment horizontal="center" vertical="center"/>
    </xf>
    <xf numFmtId="165" fontId="10" fillId="0" borderId="47" xfId="4" applyNumberFormat="1" applyFont="1" applyFill="1" applyBorder="1" applyAlignment="1">
      <alignment horizontal="center" vertical="center"/>
    </xf>
    <xf numFmtId="43" fontId="10" fillId="0" borderId="31" xfId="4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 wrapText="1" readingOrder="1"/>
    </xf>
    <xf numFmtId="0" fontId="8" fillId="5" borderId="17" xfId="0" applyFont="1" applyFill="1" applyBorder="1" applyAlignment="1">
      <alignment vertical="center" wrapText="1" readingOrder="1"/>
    </xf>
    <xf numFmtId="0" fontId="8" fillId="6" borderId="15" xfId="0" applyFont="1" applyFill="1" applyBorder="1" applyAlignment="1">
      <alignment horizontal="center" vertical="center" wrapText="1" readingOrder="1"/>
    </xf>
    <xf numFmtId="0" fontId="8" fillId="6" borderId="17" xfId="0" applyFont="1" applyFill="1" applyBorder="1" applyAlignment="1">
      <alignment horizontal="center" vertical="center" wrapText="1" readingOrder="1"/>
    </xf>
    <xf numFmtId="0" fontId="8" fillId="6" borderId="16" xfId="0" applyFont="1" applyFill="1" applyBorder="1" applyAlignment="1">
      <alignment horizontal="center" vertical="center" wrapText="1" readingOrder="1"/>
    </xf>
    <xf numFmtId="0" fontId="8" fillId="6" borderId="18" xfId="0" applyFont="1" applyFill="1" applyBorder="1" applyAlignment="1">
      <alignment horizontal="center" vertical="center" wrapText="1" readingOrder="1"/>
    </xf>
    <xf numFmtId="43" fontId="11" fillId="0" borderId="15" xfId="4" applyFont="1" applyBorder="1" applyAlignment="1">
      <alignment horizontal="center" vertical="center"/>
    </xf>
    <xf numFmtId="43" fontId="11" fillId="0" borderId="19" xfId="4" applyFont="1" applyBorder="1" applyAlignment="1">
      <alignment horizontal="center" vertical="center"/>
    </xf>
    <xf numFmtId="167" fontId="11" fillId="0" borderId="16" xfId="4" applyNumberFormat="1" applyFont="1" applyBorder="1" applyAlignment="1">
      <alignment horizontal="center" vertical="center"/>
    </xf>
    <xf numFmtId="167" fontId="11" fillId="0" borderId="20" xfId="4" applyNumberFormat="1" applyFont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 wrapText="1" readingOrder="1"/>
    </xf>
    <xf numFmtId="0" fontId="8" fillId="6" borderId="50" xfId="0" applyFont="1" applyFill="1" applyBorder="1" applyAlignment="1">
      <alignment horizontal="center" vertical="center" wrapText="1" readingOrder="1"/>
    </xf>
    <xf numFmtId="165" fontId="14" fillId="0" borderId="14" xfId="4" applyNumberFormat="1" applyFont="1" applyFill="1" applyBorder="1" applyAlignment="1">
      <alignment horizontal="right" vertical="center"/>
    </xf>
    <xf numFmtId="0" fontId="14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17" fontId="6" fillId="4" borderId="0" xfId="0" applyNumberFormat="1" applyFont="1" applyFill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 readingOrder="1"/>
    </xf>
    <xf numFmtId="0" fontId="8" fillId="5" borderId="0" xfId="0" applyFont="1" applyFill="1" applyAlignment="1">
      <alignment horizontal="center" vertical="center" wrapText="1" readingOrder="1"/>
    </xf>
    <xf numFmtId="0" fontId="8" fillId="5" borderId="8" xfId="0" applyFont="1" applyFill="1" applyBorder="1" applyAlignment="1">
      <alignment horizontal="center" vertical="center" wrapText="1" readingOrder="1"/>
    </xf>
    <xf numFmtId="0" fontId="8" fillId="5" borderId="10" xfId="0" applyFont="1" applyFill="1" applyBorder="1" applyAlignment="1">
      <alignment horizontal="center" vertical="center" wrapText="1" readingOrder="1"/>
    </xf>
    <xf numFmtId="0" fontId="6" fillId="4" borderId="54" xfId="0" applyFont="1" applyFill="1" applyBorder="1" applyAlignment="1">
      <alignment horizontal="center" vertical="center"/>
    </xf>
    <xf numFmtId="17" fontId="6" fillId="4" borderId="5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6" fillId="4" borderId="1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 readingOrder="1"/>
    </xf>
    <xf numFmtId="0" fontId="8" fillId="5" borderId="9" xfId="0" applyFont="1" applyFill="1" applyBorder="1" applyAlignment="1">
      <alignment horizontal="center" vertical="center" wrapText="1" readingOrder="1"/>
    </xf>
    <xf numFmtId="0" fontId="6" fillId="4" borderId="0" xfId="0" applyFont="1" applyFill="1" applyAlignment="1">
      <alignment horizontal="center" vertical="center"/>
    </xf>
    <xf numFmtId="164" fontId="7" fillId="4" borderId="6" xfId="4" applyNumberFormat="1" applyFont="1" applyFill="1" applyBorder="1" applyAlignment="1">
      <alignment horizontal="center" vertical="center" wrapText="1"/>
    </xf>
    <xf numFmtId="164" fontId="7" fillId="4" borderId="9" xfId="4" applyNumberFormat="1" applyFont="1" applyFill="1" applyBorder="1" applyAlignment="1">
      <alignment horizontal="center" vertical="center" wrapText="1"/>
    </xf>
    <xf numFmtId="17" fontId="6" fillId="4" borderId="55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" fontId="10" fillId="0" borderId="29" xfId="4" applyNumberFormat="1" applyFont="1" applyFill="1" applyBorder="1" applyAlignment="1">
      <alignment horizontal="center" vertical="center"/>
    </xf>
    <xf numFmtId="4" fontId="10" fillId="0" borderId="30" xfId="4" applyNumberFormat="1" applyFont="1" applyFill="1" applyBorder="1" applyAlignment="1">
      <alignment horizontal="center" vertical="center"/>
    </xf>
    <xf numFmtId="4" fontId="10" fillId="0" borderId="69" xfId="4" applyNumberFormat="1" applyFont="1" applyFill="1" applyBorder="1" applyAlignment="1">
      <alignment horizontal="center" vertical="center"/>
    </xf>
    <xf numFmtId="4" fontId="10" fillId="0" borderId="64" xfId="4" applyNumberFormat="1" applyFont="1" applyFill="1" applyBorder="1" applyAlignment="1">
      <alignment horizontal="center" vertical="center"/>
    </xf>
    <xf numFmtId="165" fontId="10" fillId="0" borderId="69" xfId="4" applyNumberFormat="1" applyFont="1" applyFill="1" applyBorder="1" applyAlignment="1">
      <alignment horizontal="center" vertical="center"/>
    </xf>
    <xf numFmtId="165" fontId="10" fillId="0" borderId="64" xfId="4" applyNumberFormat="1" applyFont="1" applyFill="1" applyBorder="1" applyAlignment="1">
      <alignment horizontal="center" vertical="center"/>
    </xf>
    <xf numFmtId="165" fontId="10" fillId="0" borderId="70" xfId="4" applyNumberFormat="1" applyFont="1" applyFill="1" applyBorder="1" applyAlignment="1">
      <alignment horizontal="center" vertical="center"/>
    </xf>
    <xf numFmtId="165" fontId="10" fillId="0" borderId="65" xfId="4" applyNumberFormat="1" applyFont="1" applyFill="1" applyBorder="1" applyAlignment="1">
      <alignment horizontal="center" vertical="center"/>
    </xf>
    <xf numFmtId="17" fontId="6" fillId="4" borderId="12" xfId="0" applyNumberFormat="1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 wrapText="1" readingOrder="1"/>
    </xf>
    <xf numFmtId="0" fontId="8" fillId="5" borderId="2" xfId="0" applyFont="1" applyFill="1" applyBorder="1" applyAlignment="1">
      <alignment horizontal="center" vertical="center" wrapText="1" readingOrder="1"/>
    </xf>
    <xf numFmtId="0" fontId="8" fillId="5" borderId="37" xfId="0" applyFont="1" applyFill="1" applyBorder="1" applyAlignment="1">
      <alignment horizontal="center" vertical="center" wrapText="1" readingOrder="1"/>
    </xf>
    <xf numFmtId="0" fontId="8" fillId="5" borderId="38" xfId="0" applyFont="1" applyFill="1" applyBorder="1" applyAlignment="1">
      <alignment horizontal="center" vertical="center" wrapText="1" readingOrder="1"/>
    </xf>
    <xf numFmtId="165" fontId="14" fillId="0" borderId="16" xfId="4" applyNumberFormat="1" applyFont="1" applyFill="1" applyBorder="1" applyAlignment="1">
      <alignment horizontal="center" vertical="center"/>
    </xf>
    <xf numFmtId="165" fontId="14" fillId="0" borderId="18" xfId="4" applyNumberFormat="1" applyFont="1" applyFill="1" applyBorder="1" applyAlignment="1">
      <alignment horizontal="center" vertical="center"/>
    </xf>
    <xf numFmtId="165" fontId="14" fillId="0" borderId="20" xfId="4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 readingOrder="1"/>
    </xf>
    <xf numFmtId="0" fontId="8" fillId="5" borderId="73" xfId="0" applyFont="1" applyFill="1" applyBorder="1" applyAlignment="1">
      <alignment horizontal="center" vertical="center" wrapText="1" readingOrder="1"/>
    </xf>
    <xf numFmtId="0" fontId="8" fillId="5" borderId="29" xfId="0" applyFont="1" applyFill="1" applyBorder="1" applyAlignment="1">
      <alignment horizontal="center" vertical="center" wrapText="1" readingOrder="1"/>
    </xf>
    <xf numFmtId="0" fontId="8" fillId="5" borderId="74" xfId="0" applyFont="1" applyFill="1" applyBorder="1" applyAlignment="1">
      <alignment horizontal="center" vertical="center" wrapText="1" readingOrder="1"/>
    </xf>
    <xf numFmtId="0" fontId="8" fillId="5" borderId="70" xfId="0" applyFont="1" applyFill="1" applyBorder="1" applyAlignment="1">
      <alignment horizontal="center" vertical="center" wrapText="1" readingOrder="1"/>
    </xf>
    <xf numFmtId="0" fontId="8" fillId="5" borderId="16" xfId="0" applyFont="1" applyFill="1" applyBorder="1" applyAlignment="1">
      <alignment horizontal="center" vertical="center" wrapText="1" readingOrder="1"/>
    </xf>
    <xf numFmtId="0" fontId="8" fillId="5" borderId="18" xfId="0" applyFont="1" applyFill="1" applyBorder="1" applyAlignment="1">
      <alignment horizontal="center" vertical="center" wrapText="1" readingOrder="1"/>
    </xf>
  </cellXfs>
  <cellStyles count="6">
    <cellStyle name="Normal" xfId="0" builtinId="0"/>
    <cellStyle name="Normal 2" xfId="1" xr:uid="{00000000-0005-0000-0000-000001000000}"/>
    <cellStyle name="Porcentagem" xfId="5" builtinId="5"/>
    <cellStyle name="Título 1 2" xfId="3" xr:uid="{00000000-0005-0000-0000-000003000000}"/>
    <cellStyle name="Título 5" xfId="2" xr:uid="{00000000-0005-0000-0000-000004000000}"/>
    <cellStyle name="Vírgula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148"/>
  <sheetViews>
    <sheetView showGridLines="0" tabSelected="1" zoomScaleNormal="100" workbookViewId="0">
      <pane xSplit="1" ySplit="2" topLeftCell="AU3" activePane="bottomRight" state="frozen"/>
      <selection pane="topRight" activeCell="B1" sqref="B1"/>
      <selection pane="bottomLeft" activeCell="A3" sqref="A3"/>
      <selection pane="bottomRight" activeCell="BA1" sqref="BA1:BF1"/>
    </sheetView>
  </sheetViews>
  <sheetFormatPr defaultColWidth="9.109375" defaultRowHeight="15.6" x14ac:dyDescent="0.3"/>
  <cols>
    <col min="1" max="1" width="42.88671875" style="3" bestFit="1" customWidth="1"/>
    <col min="2" max="2" width="10.88671875" style="4" customWidth="1"/>
    <col min="3" max="3" width="17.33203125" style="4" customWidth="1"/>
    <col min="4" max="4" width="14.6640625" style="4" customWidth="1"/>
    <col min="5" max="5" width="10.88671875" style="4" customWidth="1"/>
    <col min="6" max="6" width="17.33203125" style="4" customWidth="1"/>
    <col min="7" max="7" width="15.5546875" style="4" customWidth="1"/>
    <col min="8" max="8" width="10.88671875" style="4" customWidth="1"/>
    <col min="9" max="9" width="17.33203125" style="4" customWidth="1"/>
    <col min="10" max="10" width="15.5546875" style="4" customWidth="1"/>
    <col min="11" max="11" width="19.33203125" style="4" customWidth="1"/>
    <col min="12" max="12" width="21.6640625" style="4" bestFit="1" customWidth="1"/>
    <col min="13" max="13" width="15.5546875" style="4" customWidth="1"/>
    <col min="14" max="14" width="19.77734375" style="3" customWidth="1"/>
    <col min="15" max="15" width="11" style="3" customWidth="1"/>
    <col min="16" max="16" width="15.5546875" style="3" customWidth="1"/>
    <col min="17" max="17" width="16.33203125" style="3" customWidth="1"/>
    <col min="18" max="18" width="11.109375" style="3" customWidth="1"/>
    <col min="19" max="19" width="14.109375" style="3" customWidth="1"/>
    <col min="20" max="20" width="16.33203125" style="3" customWidth="1"/>
    <col min="21" max="21" width="11.109375" style="3" customWidth="1"/>
    <col min="22" max="22" width="14.109375" style="3" customWidth="1"/>
    <col min="23" max="23" width="11.5546875" style="3" customWidth="1"/>
    <col min="24" max="24" width="12.5546875" style="3" customWidth="1"/>
    <col min="25" max="25" width="14.6640625" style="3" customWidth="1"/>
    <col min="26" max="26" width="11.5546875" style="3" customWidth="1"/>
    <col min="27" max="27" width="12.5546875" style="3" customWidth="1"/>
    <col min="28" max="28" width="14.6640625" style="3" bestFit="1" customWidth="1"/>
    <col min="29" max="29" width="22.21875" style="3" bestFit="1" customWidth="1"/>
    <col min="30" max="31" width="12.33203125" style="3" customWidth="1"/>
    <col min="32" max="32" width="13.33203125" style="3" customWidth="1"/>
    <col min="33" max="34" width="12.33203125" style="3" customWidth="1"/>
    <col min="35" max="35" width="22.21875" style="3" bestFit="1" customWidth="1"/>
    <col min="36" max="37" width="12.33203125" style="3" customWidth="1"/>
    <col min="38" max="38" width="13.33203125" style="3" customWidth="1"/>
    <col min="39" max="40" width="12.33203125" style="3" customWidth="1"/>
    <col min="41" max="41" width="22.21875" style="3" bestFit="1" customWidth="1"/>
    <col min="42" max="43" width="12.33203125" style="3" customWidth="1"/>
    <col min="44" max="44" width="13.33203125" style="3" customWidth="1"/>
    <col min="45" max="46" width="12.33203125" style="3" customWidth="1"/>
    <col min="47" max="47" width="22.21875" style="3" bestFit="1" customWidth="1"/>
    <col min="48" max="49" width="12.33203125" style="3" customWidth="1"/>
    <col min="50" max="50" width="13.33203125" style="3" customWidth="1"/>
    <col min="51" max="52" width="12.33203125" style="3" customWidth="1"/>
    <col min="53" max="53" width="34.88671875" style="3" bestFit="1" customWidth="1"/>
    <col min="54" max="58" width="16.6640625" style="3" customWidth="1"/>
    <col min="59" max="59" width="2.5546875" style="3" customWidth="1"/>
    <col min="60" max="60" width="15" style="3" bestFit="1" customWidth="1"/>
    <col min="61" max="61" width="20.21875" style="3" customWidth="1"/>
    <col min="62" max="62" width="14.5546875" style="3" bestFit="1" customWidth="1"/>
    <col min="63" max="65" width="9.109375" style="3" customWidth="1"/>
    <col min="66" max="66" width="12.109375" style="3" customWidth="1"/>
    <col min="67" max="67" width="9.109375" style="3" customWidth="1"/>
    <col min="68" max="16384" width="9.109375" style="3"/>
  </cols>
  <sheetData>
    <row r="1" spans="1:58" ht="16.8" thickBot="1" x14ac:dyDescent="0.35">
      <c r="A1" s="74" t="s">
        <v>32</v>
      </c>
      <c r="B1" s="178" t="s">
        <v>0</v>
      </c>
      <c r="C1" s="178"/>
      <c r="D1" s="178"/>
      <c r="E1" s="178" t="s">
        <v>0</v>
      </c>
      <c r="F1" s="178"/>
      <c r="G1" s="178"/>
      <c r="H1" s="178" t="s">
        <v>0</v>
      </c>
      <c r="I1" s="178"/>
      <c r="J1" s="178"/>
      <c r="K1" s="178" t="s">
        <v>0</v>
      </c>
      <c r="L1" s="178"/>
      <c r="M1" s="178"/>
      <c r="N1" s="178" t="s">
        <v>0</v>
      </c>
      <c r="O1" s="178"/>
      <c r="P1" s="178"/>
      <c r="Q1" s="178" t="s">
        <v>0</v>
      </c>
      <c r="R1" s="178"/>
      <c r="S1" s="178"/>
      <c r="T1" s="178" t="s">
        <v>0</v>
      </c>
      <c r="U1" s="178"/>
      <c r="V1" s="178"/>
      <c r="W1" s="178" t="s">
        <v>0</v>
      </c>
      <c r="X1" s="178"/>
      <c r="Y1" s="178"/>
      <c r="Z1" s="178" t="s">
        <v>0</v>
      </c>
      <c r="AA1" s="178"/>
      <c r="AB1" s="178"/>
      <c r="AC1" s="178" t="s">
        <v>0</v>
      </c>
      <c r="AD1" s="178"/>
      <c r="AE1" s="178"/>
      <c r="AF1" s="178"/>
      <c r="AG1" s="178"/>
      <c r="AH1" s="178"/>
      <c r="AI1" s="178" t="s">
        <v>0</v>
      </c>
      <c r="AJ1" s="178"/>
      <c r="AK1" s="178"/>
      <c r="AL1" s="178"/>
      <c r="AM1" s="178"/>
      <c r="AN1" s="178"/>
      <c r="AO1" s="178" t="s">
        <v>0</v>
      </c>
      <c r="AP1" s="178"/>
      <c r="AQ1" s="178"/>
      <c r="AR1" s="178"/>
      <c r="AS1" s="178"/>
      <c r="AT1" s="178"/>
      <c r="AU1" s="178" t="s">
        <v>0</v>
      </c>
      <c r="AV1" s="178"/>
      <c r="AW1" s="178"/>
      <c r="AX1" s="178"/>
      <c r="AY1" s="178"/>
      <c r="AZ1" s="178"/>
      <c r="BA1" s="178" t="s">
        <v>174</v>
      </c>
      <c r="BB1" s="178"/>
      <c r="BC1" s="178"/>
      <c r="BD1" s="178"/>
      <c r="BE1" s="178"/>
      <c r="BF1" s="178"/>
    </row>
    <row r="2" spans="1:58" ht="16.8" thickTop="1" x14ac:dyDescent="0.3">
      <c r="A2" s="75" t="s">
        <v>31</v>
      </c>
      <c r="B2" s="179" t="s">
        <v>56</v>
      </c>
      <c r="C2" s="179"/>
      <c r="D2" s="179"/>
      <c r="E2" s="179" t="s">
        <v>62</v>
      </c>
      <c r="F2" s="179"/>
      <c r="G2" s="179"/>
      <c r="H2" s="179" t="s">
        <v>66</v>
      </c>
      <c r="I2" s="179"/>
      <c r="J2" s="179"/>
      <c r="K2" s="179" t="s">
        <v>65</v>
      </c>
      <c r="L2" s="179"/>
      <c r="M2" s="179"/>
      <c r="N2" s="179" t="s">
        <v>69</v>
      </c>
      <c r="O2" s="179"/>
      <c r="P2" s="179"/>
      <c r="Q2" s="179" t="s">
        <v>70</v>
      </c>
      <c r="R2" s="179"/>
      <c r="S2" s="179"/>
      <c r="T2" s="179" t="s">
        <v>71</v>
      </c>
      <c r="U2" s="179"/>
      <c r="V2" s="179"/>
      <c r="W2" s="179" t="s">
        <v>72</v>
      </c>
      <c r="X2" s="179"/>
      <c r="Y2" s="179"/>
      <c r="Z2" s="179" t="s">
        <v>73</v>
      </c>
      <c r="AA2" s="179"/>
      <c r="AB2" s="179"/>
      <c r="AC2" s="179" t="s">
        <v>74</v>
      </c>
      <c r="AD2" s="179"/>
      <c r="AE2" s="179"/>
      <c r="AF2" s="179"/>
      <c r="AG2" s="179"/>
      <c r="AH2" s="179"/>
      <c r="AI2" s="179" t="s">
        <v>102</v>
      </c>
      <c r="AJ2" s="179"/>
      <c r="AK2" s="179"/>
      <c r="AL2" s="179"/>
      <c r="AM2" s="179"/>
      <c r="AN2" s="179"/>
      <c r="AO2" s="179" t="s">
        <v>103</v>
      </c>
      <c r="AP2" s="179"/>
      <c r="AQ2" s="179"/>
      <c r="AR2" s="179"/>
      <c r="AS2" s="179"/>
      <c r="AT2" s="179"/>
      <c r="AU2" s="179" t="s">
        <v>104</v>
      </c>
      <c r="AV2" s="179"/>
      <c r="AW2" s="179"/>
      <c r="AX2" s="179"/>
      <c r="AY2" s="179"/>
      <c r="AZ2" s="179"/>
      <c r="BA2" s="190" t="s">
        <v>105</v>
      </c>
      <c r="BB2" s="190"/>
      <c r="BC2" s="190"/>
      <c r="BD2" s="190"/>
      <c r="BE2" s="190"/>
      <c r="BF2" s="190"/>
    </row>
    <row r="3" spans="1:58" ht="36.75" customHeight="1" x14ac:dyDescent="0.3">
      <c r="A3" s="88" t="s">
        <v>1</v>
      </c>
      <c r="B3" s="174" t="s">
        <v>33</v>
      </c>
      <c r="C3" s="174" t="s">
        <v>30</v>
      </c>
      <c r="D3" s="176" t="s">
        <v>34</v>
      </c>
      <c r="E3" s="185" t="s">
        <v>33</v>
      </c>
      <c r="F3" s="174" t="s">
        <v>30</v>
      </c>
      <c r="G3" s="176" t="s">
        <v>34</v>
      </c>
      <c r="H3" s="185" t="s">
        <v>33</v>
      </c>
      <c r="I3" s="174" t="s">
        <v>30</v>
      </c>
      <c r="J3" s="176" t="s">
        <v>34</v>
      </c>
      <c r="K3" s="185" t="s">
        <v>33</v>
      </c>
      <c r="L3" s="174" t="s">
        <v>30</v>
      </c>
      <c r="M3" s="176" t="s">
        <v>34</v>
      </c>
      <c r="N3" s="185" t="s">
        <v>33</v>
      </c>
      <c r="O3" s="174" t="s">
        <v>30</v>
      </c>
      <c r="P3" s="176" t="s">
        <v>34</v>
      </c>
      <c r="Q3" s="185" t="s">
        <v>33</v>
      </c>
      <c r="R3" s="174" t="s">
        <v>30</v>
      </c>
      <c r="S3" s="174" t="s">
        <v>34</v>
      </c>
      <c r="T3" s="185" t="s">
        <v>33</v>
      </c>
      <c r="U3" s="174" t="s">
        <v>30</v>
      </c>
      <c r="V3" s="176" t="s">
        <v>34</v>
      </c>
      <c r="W3" s="185" t="s">
        <v>33</v>
      </c>
      <c r="X3" s="174" t="s">
        <v>30</v>
      </c>
      <c r="Y3" s="176" t="s">
        <v>34</v>
      </c>
      <c r="Z3" s="185" t="s">
        <v>33</v>
      </c>
      <c r="AA3" s="174" t="s">
        <v>30</v>
      </c>
      <c r="AB3" s="176" t="s">
        <v>34</v>
      </c>
      <c r="AC3" s="61"/>
      <c r="AD3" s="174"/>
      <c r="AE3" s="174" t="s">
        <v>33</v>
      </c>
      <c r="AF3" s="174" t="s">
        <v>101</v>
      </c>
      <c r="AG3" s="174" t="s">
        <v>30</v>
      </c>
      <c r="AH3" s="176" t="s">
        <v>34</v>
      </c>
      <c r="AI3" s="61"/>
      <c r="AJ3" s="174"/>
      <c r="AK3" s="174" t="s">
        <v>33</v>
      </c>
      <c r="AL3" s="174" t="s">
        <v>101</v>
      </c>
      <c r="AM3" s="174" t="s">
        <v>30</v>
      </c>
      <c r="AN3" s="176" t="s">
        <v>34</v>
      </c>
      <c r="AO3" s="61"/>
      <c r="AP3" s="174"/>
      <c r="AQ3" s="174" t="s">
        <v>33</v>
      </c>
      <c r="AR3" s="174" t="s">
        <v>101</v>
      </c>
      <c r="AS3" s="174" t="s">
        <v>30</v>
      </c>
      <c r="AT3" s="176" t="s">
        <v>34</v>
      </c>
      <c r="AU3" s="61"/>
      <c r="AV3" s="174"/>
      <c r="AW3" s="174" t="s">
        <v>33</v>
      </c>
      <c r="AX3" s="174" t="s">
        <v>101</v>
      </c>
      <c r="AY3" s="174" t="s">
        <v>30</v>
      </c>
      <c r="AZ3" s="176" t="s">
        <v>34</v>
      </c>
      <c r="BA3" s="191" t="s">
        <v>173</v>
      </c>
      <c r="BB3" s="192"/>
      <c r="BC3" s="192"/>
      <c r="BD3" s="192"/>
      <c r="BE3" s="192"/>
      <c r="BF3" s="193"/>
    </row>
    <row r="4" spans="1:58" ht="36.75" customHeight="1" x14ac:dyDescent="0.3">
      <c r="A4" s="24" t="s">
        <v>2</v>
      </c>
      <c r="B4" s="175"/>
      <c r="C4" s="175"/>
      <c r="D4" s="177"/>
      <c r="E4" s="186"/>
      <c r="F4" s="175"/>
      <c r="G4" s="177"/>
      <c r="H4" s="186"/>
      <c r="I4" s="175"/>
      <c r="J4" s="177"/>
      <c r="K4" s="186"/>
      <c r="L4" s="175"/>
      <c r="M4" s="177"/>
      <c r="N4" s="186"/>
      <c r="O4" s="175"/>
      <c r="P4" s="177"/>
      <c r="Q4" s="186"/>
      <c r="R4" s="175"/>
      <c r="S4" s="175"/>
      <c r="T4" s="186"/>
      <c r="U4" s="175"/>
      <c r="V4" s="177"/>
      <c r="W4" s="186"/>
      <c r="X4" s="175"/>
      <c r="Y4" s="177"/>
      <c r="Z4" s="186"/>
      <c r="AA4" s="175"/>
      <c r="AB4" s="177"/>
      <c r="AC4" s="62"/>
      <c r="AD4" s="175"/>
      <c r="AE4" s="175"/>
      <c r="AF4" s="175"/>
      <c r="AG4" s="175"/>
      <c r="AH4" s="177"/>
      <c r="AI4" s="62"/>
      <c r="AJ4" s="175"/>
      <c r="AK4" s="175"/>
      <c r="AL4" s="175"/>
      <c r="AM4" s="175"/>
      <c r="AN4" s="177"/>
      <c r="AO4" s="62"/>
      <c r="AP4" s="175"/>
      <c r="AQ4" s="175"/>
      <c r="AR4" s="175"/>
      <c r="AS4" s="175"/>
      <c r="AT4" s="177"/>
      <c r="AU4" s="62"/>
      <c r="AV4" s="175"/>
      <c r="AW4" s="175"/>
      <c r="AX4" s="175"/>
      <c r="AY4" s="175"/>
      <c r="AZ4" s="177"/>
      <c r="BA4" s="191"/>
      <c r="BB4" s="192"/>
      <c r="BC4" s="192"/>
      <c r="BD4" s="192"/>
      <c r="BE4" s="192"/>
      <c r="BF4" s="193"/>
    </row>
    <row r="5" spans="1:58" x14ac:dyDescent="0.3">
      <c r="A5" s="51" t="s">
        <v>3</v>
      </c>
      <c r="B5" s="80">
        <v>1.2677863941192562</v>
      </c>
      <c r="C5" s="80">
        <f t="shared" ref="C5:C14" si="0">D5-B5</f>
        <v>1.0484136058807436</v>
      </c>
      <c r="D5" s="81">
        <v>2.3161999999999998</v>
      </c>
      <c r="E5" s="82">
        <v>1.0410999999999999</v>
      </c>
      <c r="F5" s="80">
        <f>G5-E5</f>
        <v>1.0484136058807436</v>
      </c>
      <c r="G5" s="81">
        <f>C5+E5</f>
        <v>2.0895136058807435</v>
      </c>
      <c r="H5" s="82">
        <v>1.2934000000000001</v>
      </c>
      <c r="I5" s="80">
        <f>J5-H5</f>
        <v>1.0484</v>
      </c>
      <c r="J5" s="81">
        <v>2.3418000000000001</v>
      </c>
      <c r="K5" s="82">
        <v>1.2934000000000001</v>
      </c>
      <c r="L5" s="80">
        <f>M5-K5</f>
        <v>1.3129</v>
      </c>
      <c r="M5" s="81">
        <v>2.6063000000000001</v>
      </c>
      <c r="N5" s="82">
        <v>1.5673999999999999</v>
      </c>
      <c r="O5" s="80">
        <f t="shared" ref="O5:O14" si="1">P5-N5</f>
        <v>1.3129000000000002</v>
      </c>
      <c r="P5" s="81">
        <v>2.8803000000000001</v>
      </c>
      <c r="Q5" s="82">
        <v>2.0175000000000001</v>
      </c>
      <c r="R5" s="80">
        <f t="shared" ref="R5:R14" si="2">S5-Q5</f>
        <v>1.3129</v>
      </c>
      <c r="S5" s="80">
        <v>3.3304</v>
      </c>
      <c r="T5" s="82">
        <v>2.7526000000000002</v>
      </c>
      <c r="U5" s="80">
        <f t="shared" ref="U5:U14" si="3">V5-T5</f>
        <v>1.5457999999999998</v>
      </c>
      <c r="V5" s="81">
        <v>4.2984</v>
      </c>
      <c r="W5" s="82">
        <v>3.2854000000000001</v>
      </c>
      <c r="X5" s="80">
        <f>U5</f>
        <v>1.5457999999999998</v>
      </c>
      <c r="Y5" s="81">
        <f>W5+X5</f>
        <v>4.8311999999999999</v>
      </c>
      <c r="Z5" s="82">
        <v>3.4291</v>
      </c>
      <c r="AA5" s="80">
        <f>X5</f>
        <v>1.5457999999999998</v>
      </c>
      <c r="AB5" s="81">
        <f>Z5+AA5</f>
        <v>4.9748999999999999</v>
      </c>
      <c r="AC5" s="78"/>
      <c r="AD5" s="7"/>
      <c r="AE5" s="80">
        <v>2.6749999999999998</v>
      </c>
      <c r="AF5" s="80">
        <v>0.08</v>
      </c>
      <c r="AG5" s="80">
        <v>1.1040000000000001</v>
      </c>
      <c r="AH5" s="81">
        <f>AE5+AF5+AG5</f>
        <v>3.859</v>
      </c>
      <c r="AI5" s="78"/>
      <c r="AJ5" s="7"/>
      <c r="AK5" s="80">
        <v>2.4546000000000001</v>
      </c>
      <c r="AL5" s="80">
        <v>0.08</v>
      </c>
      <c r="AM5" s="80">
        <v>1.1040000000000001</v>
      </c>
      <c r="AN5" s="81">
        <f>AK5+AL5+AM5</f>
        <v>3.6386000000000003</v>
      </c>
      <c r="AO5" s="78"/>
      <c r="AP5" s="7"/>
      <c r="AQ5" s="80">
        <v>2.2803</v>
      </c>
      <c r="AR5" s="80">
        <v>9.5500000000000002E-2</v>
      </c>
      <c r="AS5" s="80">
        <v>1.1040000000000001</v>
      </c>
      <c r="AT5" s="81">
        <f>AQ5+AR5+AS5</f>
        <v>3.4798</v>
      </c>
      <c r="AU5" s="78"/>
      <c r="AV5" s="7"/>
      <c r="AW5" s="80">
        <v>2.2363</v>
      </c>
      <c r="AX5" s="80">
        <v>0.1313367</v>
      </c>
      <c r="AY5" s="80">
        <v>1.0676000000000001</v>
      </c>
      <c r="AZ5" s="81">
        <f>AW5+AX5+AY5</f>
        <v>3.4352366999999999</v>
      </c>
      <c r="BA5" s="191"/>
      <c r="BB5" s="192"/>
      <c r="BC5" s="192"/>
      <c r="BD5" s="192"/>
      <c r="BE5" s="192"/>
      <c r="BF5" s="193"/>
    </row>
    <row r="6" spans="1:58" x14ac:dyDescent="0.3">
      <c r="A6" s="25" t="s">
        <v>4</v>
      </c>
      <c r="B6" s="83">
        <f>B5</f>
        <v>1.2677863941192562</v>
      </c>
      <c r="C6" s="83">
        <f t="shared" si="0"/>
        <v>0.81921360588074399</v>
      </c>
      <c r="D6" s="84">
        <v>2.0870000000000002</v>
      </c>
      <c r="E6" s="85">
        <f>$E$5</f>
        <v>1.0410999999999999</v>
      </c>
      <c r="F6" s="83">
        <f t="shared" ref="F6:F14" si="4">G6-E6</f>
        <v>0.81921360588074399</v>
      </c>
      <c r="G6" s="84">
        <f>C6+E6</f>
        <v>1.8603136058807439</v>
      </c>
      <c r="H6" s="85">
        <f>H5</f>
        <v>1.2934000000000001</v>
      </c>
      <c r="I6" s="83">
        <f t="shared" ref="I6:I14" si="5">J6-H6</f>
        <v>0.81919999999999993</v>
      </c>
      <c r="J6" s="84">
        <v>2.1126</v>
      </c>
      <c r="K6" s="85">
        <f>K5</f>
        <v>1.2934000000000001</v>
      </c>
      <c r="L6" s="83">
        <f t="shared" ref="L6:L14" si="6">M6-K6</f>
        <v>1.0259</v>
      </c>
      <c r="M6" s="84">
        <v>2.3193000000000001</v>
      </c>
      <c r="N6" s="85">
        <f>$N$5</f>
        <v>1.5673999999999999</v>
      </c>
      <c r="O6" s="83">
        <f t="shared" si="1"/>
        <v>1.0259000000000003</v>
      </c>
      <c r="P6" s="84">
        <v>2.5933000000000002</v>
      </c>
      <c r="Q6" s="85">
        <f>Q$5</f>
        <v>2.0175000000000001</v>
      </c>
      <c r="R6" s="83">
        <f t="shared" si="2"/>
        <v>1.0259</v>
      </c>
      <c r="S6" s="83">
        <v>3.0434000000000001</v>
      </c>
      <c r="T6" s="85">
        <f>T$5</f>
        <v>2.7526000000000002</v>
      </c>
      <c r="U6" s="83">
        <f t="shared" si="3"/>
        <v>1.2079</v>
      </c>
      <c r="V6" s="84">
        <v>3.9605000000000001</v>
      </c>
      <c r="W6" s="85">
        <f>W$5</f>
        <v>3.2854000000000001</v>
      </c>
      <c r="X6" s="83">
        <f t="shared" ref="X6:X14" si="7">U6</f>
        <v>1.2079</v>
      </c>
      <c r="Y6" s="84">
        <f t="shared" ref="Y6:Y14" si="8">W6+X6</f>
        <v>4.4932999999999996</v>
      </c>
      <c r="Z6" s="85">
        <f>Z$5</f>
        <v>3.4291</v>
      </c>
      <c r="AA6" s="83">
        <f t="shared" ref="AA6:AA14" si="9">X6</f>
        <v>1.2079</v>
      </c>
      <c r="AB6" s="84">
        <f t="shared" ref="AB6:AB14" si="10">Z6+AA6</f>
        <v>4.6370000000000005</v>
      </c>
      <c r="AC6" s="78"/>
      <c r="AD6" s="7"/>
      <c r="AE6" s="83">
        <f>$AE$5</f>
        <v>2.6749999999999998</v>
      </c>
      <c r="AF6" s="83">
        <f>$AF$5</f>
        <v>0.08</v>
      </c>
      <c r="AG6" s="83">
        <v>1.0403</v>
      </c>
      <c r="AH6" s="84">
        <f t="shared" ref="AH6:AH14" si="11">AE6+AF6+AG6</f>
        <v>3.7953000000000001</v>
      </c>
      <c r="AI6" s="78"/>
      <c r="AJ6" s="7"/>
      <c r="AK6" s="83">
        <f>$AK$5</f>
        <v>2.4546000000000001</v>
      </c>
      <c r="AL6" s="83">
        <f>$AF$5</f>
        <v>0.08</v>
      </c>
      <c r="AM6" s="83">
        <v>1.0403</v>
      </c>
      <c r="AN6" s="84">
        <f t="shared" ref="AN6:AN14" si="12">AK6+AL6+AM6</f>
        <v>3.5749000000000004</v>
      </c>
      <c r="AO6" s="78"/>
      <c r="AP6" s="7"/>
      <c r="AQ6" s="83">
        <f>$AQ$5</f>
        <v>2.2803</v>
      </c>
      <c r="AR6" s="83">
        <f>$AR$5</f>
        <v>9.5500000000000002E-2</v>
      </c>
      <c r="AS6" s="83">
        <v>1.0403</v>
      </c>
      <c r="AT6" s="84">
        <f t="shared" ref="AT6:AT14" si="13">AQ6+AR6+AS6</f>
        <v>3.4161000000000001</v>
      </c>
      <c r="AU6" s="78"/>
      <c r="AV6" s="7"/>
      <c r="AW6" s="83">
        <f>$AW$5</f>
        <v>2.2363</v>
      </c>
      <c r="AX6" s="83">
        <f>$AX$5</f>
        <v>0.1313367</v>
      </c>
      <c r="AY6" s="83">
        <v>1.006</v>
      </c>
      <c r="AZ6" s="84">
        <f t="shared" ref="AZ6:AZ14" si="14">AW6+AX6+AY6</f>
        <v>3.3736366999999996</v>
      </c>
      <c r="BA6" s="191"/>
      <c r="BB6" s="192"/>
      <c r="BC6" s="192"/>
      <c r="BD6" s="192"/>
      <c r="BE6" s="192"/>
      <c r="BF6" s="193"/>
    </row>
    <row r="7" spans="1:58" x14ac:dyDescent="0.3">
      <c r="A7" s="25" t="s">
        <v>5</v>
      </c>
      <c r="B7" s="83">
        <v>1.2677863941192562</v>
      </c>
      <c r="C7" s="83">
        <f t="shared" si="0"/>
        <v>0.68511360588074388</v>
      </c>
      <c r="D7" s="84">
        <v>1.9529000000000001</v>
      </c>
      <c r="E7" s="85">
        <f t="shared" ref="E7:E14" si="15">$E$5</f>
        <v>1.0410999999999999</v>
      </c>
      <c r="F7" s="83">
        <f t="shared" si="4"/>
        <v>0.68511360588074388</v>
      </c>
      <c r="G7" s="84">
        <f t="shared" ref="G7:G14" si="16">C7+E7</f>
        <v>1.7262136058807438</v>
      </c>
      <c r="H7" s="85">
        <f t="shared" ref="H7:H14" si="17">$H$5</f>
        <v>1.2934000000000001</v>
      </c>
      <c r="I7" s="83">
        <f t="shared" si="5"/>
        <v>0.68509999999999982</v>
      </c>
      <c r="J7" s="84">
        <v>1.9784999999999999</v>
      </c>
      <c r="K7" s="85">
        <f t="shared" ref="K7:K14" si="18">$H$5</f>
        <v>1.2934000000000001</v>
      </c>
      <c r="L7" s="83">
        <f t="shared" si="6"/>
        <v>0.85789999999999988</v>
      </c>
      <c r="M7" s="84">
        <v>2.1513</v>
      </c>
      <c r="N7" s="85">
        <f t="shared" ref="N7:N14" si="19">$N$5</f>
        <v>1.5673999999999999</v>
      </c>
      <c r="O7" s="83">
        <f t="shared" si="1"/>
        <v>0.85790000000000011</v>
      </c>
      <c r="P7" s="84">
        <v>2.4253</v>
      </c>
      <c r="Q7" s="85">
        <f t="shared" ref="Q7:Q14" si="20">Q$5</f>
        <v>2.0175000000000001</v>
      </c>
      <c r="R7" s="83">
        <f t="shared" si="2"/>
        <v>0.85789999999999988</v>
      </c>
      <c r="S7" s="83">
        <v>2.8754</v>
      </c>
      <c r="T7" s="85">
        <f t="shared" ref="T7:T14" si="21">T$5</f>
        <v>2.7526000000000002</v>
      </c>
      <c r="U7" s="83">
        <f t="shared" si="3"/>
        <v>1.0101</v>
      </c>
      <c r="V7" s="84">
        <v>3.7627000000000002</v>
      </c>
      <c r="W7" s="85">
        <f t="shared" ref="W7:W14" si="22">W$5</f>
        <v>3.2854000000000001</v>
      </c>
      <c r="X7" s="83">
        <f t="shared" si="7"/>
        <v>1.0101</v>
      </c>
      <c r="Y7" s="84">
        <f t="shared" si="8"/>
        <v>4.2955000000000005</v>
      </c>
      <c r="Z7" s="85">
        <f t="shared" ref="Z7:Z14" si="23">Z$5</f>
        <v>3.4291</v>
      </c>
      <c r="AA7" s="83">
        <f t="shared" si="9"/>
        <v>1.0101</v>
      </c>
      <c r="AB7" s="84">
        <f t="shared" si="10"/>
        <v>4.4391999999999996</v>
      </c>
      <c r="AC7" s="78"/>
      <c r="AD7" s="7"/>
      <c r="AE7" s="83">
        <f t="shared" ref="AE7:AE14" si="24">$AE$5</f>
        <v>2.6749999999999998</v>
      </c>
      <c r="AF7" s="83">
        <f t="shared" ref="AF7:AF14" si="25">$AF$5</f>
        <v>0.08</v>
      </c>
      <c r="AG7" s="83">
        <v>1.0397000000000001</v>
      </c>
      <c r="AH7" s="84">
        <f t="shared" si="11"/>
        <v>3.7946999999999997</v>
      </c>
      <c r="AI7" s="78"/>
      <c r="AJ7" s="7"/>
      <c r="AK7" s="83">
        <f t="shared" ref="AK7:AK14" si="26">$AK$5</f>
        <v>2.4546000000000001</v>
      </c>
      <c r="AL7" s="83">
        <f t="shared" ref="AL7:AL14" si="27">$AF$5</f>
        <v>0.08</v>
      </c>
      <c r="AM7" s="83">
        <v>1.0397000000000001</v>
      </c>
      <c r="AN7" s="84">
        <f t="shared" si="12"/>
        <v>3.5743</v>
      </c>
      <c r="AO7" s="78"/>
      <c r="AP7" s="7"/>
      <c r="AQ7" s="83">
        <f t="shared" ref="AQ7:AQ14" si="28">$AQ$5</f>
        <v>2.2803</v>
      </c>
      <c r="AR7" s="83">
        <f t="shared" ref="AR7:AR14" si="29">$AR$5</f>
        <v>9.5500000000000002E-2</v>
      </c>
      <c r="AS7" s="83">
        <v>1.0397000000000001</v>
      </c>
      <c r="AT7" s="84">
        <f t="shared" si="13"/>
        <v>3.4154999999999998</v>
      </c>
      <c r="AU7" s="78"/>
      <c r="AV7" s="7"/>
      <c r="AW7" s="83">
        <f t="shared" ref="AW7:AW14" si="30">$AW$5</f>
        <v>2.2363</v>
      </c>
      <c r="AX7" s="83">
        <f t="shared" ref="AX7:AX14" si="31">$AX$5</f>
        <v>0.1313367</v>
      </c>
      <c r="AY7" s="83">
        <v>1.0054000000000001</v>
      </c>
      <c r="AZ7" s="84">
        <f t="shared" si="14"/>
        <v>3.3730367000000001</v>
      </c>
      <c r="BA7" s="191"/>
      <c r="BB7" s="192"/>
      <c r="BC7" s="192"/>
      <c r="BD7" s="192"/>
      <c r="BE7" s="192"/>
      <c r="BF7" s="193"/>
    </row>
    <row r="8" spans="1:58" x14ac:dyDescent="0.3">
      <c r="A8" s="25" t="s">
        <v>6</v>
      </c>
      <c r="B8" s="83">
        <v>1.2677863941192562</v>
      </c>
      <c r="C8" s="83">
        <f t="shared" si="0"/>
        <v>0.61261360588074387</v>
      </c>
      <c r="D8" s="84">
        <v>1.8804000000000001</v>
      </c>
      <c r="E8" s="85">
        <f t="shared" si="15"/>
        <v>1.0410999999999999</v>
      </c>
      <c r="F8" s="83">
        <f t="shared" si="4"/>
        <v>0.61261360588074387</v>
      </c>
      <c r="G8" s="84">
        <f t="shared" si="16"/>
        <v>1.6537136058807438</v>
      </c>
      <c r="H8" s="85">
        <f t="shared" si="17"/>
        <v>1.2934000000000001</v>
      </c>
      <c r="I8" s="83">
        <f t="shared" si="5"/>
        <v>0.61259999999999981</v>
      </c>
      <c r="J8" s="84">
        <v>1.9059999999999999</v>
      </c>
      <c r="K8" s="85">
        <f t="shared" si="18"/>
        <v>1.2934000000000001</v>
      </c>
      <c r="L8" s="83">
        <f t="shared" si="6"/>
        <v>0.76710000000000012</v>
      </c>
      <c r="M8" s="84">
        <v>2.0605000000000002</v>
      </c>
      <c r="N8" s="85">
        <f t="shared" si="19"/>
        <v>1.5673999999999999</v>
      </c>
      <c r="O8" s="83">
        <f t="shared" si="1"/>
        <v>0.76709999999999989</v>
      </c>
      <c r="P8" s="84">
        <v>2.3344999999999998</v>
      </c>
      <c r="Q8" s="85">
        <f t="shared" si="20"/>
        <v>2.0175000000000001</v>
      </c>
      <c r="R8" s="83">
        <f t="shared" si="2"/>
        <v>0.76710000000000012</v>
      </c>
      <c r="S8" s="83">
        <v>2.7846000000000002</v>
      </c>
      <c r="T8" s="85">
        <f t="shared" si="21"/>
        <v>2.7526000000000002</v>
      </c>
      <c r="U8" s="83">
        <f t="shared" si="3"/>
        <v>0.9032</v>
      </c>
      <c r="V8" s="84">
        <v>3.6558000000000002</v>
      </c>
      <c r="W8" s="85">
        <f t="shared" si="22"/>
        <v>3.2854000000000001</v>
      </c>
      <c r="X8" s="83">
        <f t="shared" si="7"/>
        <v>0.9032</v>
      </c>
      <c r="Y8" s="84">
        <f t="shared" si="8"/>
        <v>4.1886000000000001</v>
      </c>
      <c r="Z8" s="85">
        <f t="shared" si="23"/>
        <v>3.4291</v>
      </c>
      <c r="AA8" s="83">
        <f t="shared" si="9"/>
        <v>0.9032</v>
      </c>
      <c r="AB8" s="84">
        <f t="shared" si="10"/>
        <v>4.3323</v>
      </c>
      <c r="AC8" s="78"/>
      <c r="AD8" s="7"/>
      <c r="AE8" s="83">
        <f t="shared" si="24"/>
        <v>2.6749999999999998</v>
      </c>
      <c r="AF8" s="83">
        <f t="shared" si="25"/>
        <v>0.08</v>
      </c>
      <c r="AG8" s="83">
        <v>0.9012</v>
      </c>
      <c r="AH8" s="84">
        <f t="shared" si="11"/>
        <v>3.6562000000000001</v>
      </c>
      <c r="AI8" s="78"/>
      <c r="AJ8" s="7"/>
      <c r="AK8" s="83">
        <f t="shared" si="26"/>
        <v>2.4546000000000001</v>
      </c>
      <c r="AL8" s="83">
        <f t="shared" si="27"/>
        <v>0.08</v>
      </c>
      <c r="AM8" s="83">
        <v>0.9012</v>
      </c>
      <c r="AN8" s="84">
        <f t="shared" si="12"/>
        <v>3.4358000000000004</v>
      </c>
      <c r="AO8" s="78"/>
      <c r="AP8" s="7"/>
      <c r="AQ8" s="83">
        <f t="shared" si="28"/>
        <v>2.2803</v>
      </c>
      <c r="AR8" s="83">
        <f t="shared" si="29"/>
        <v>9.5500000000000002E-2</v>
      </c>
      <c r="AS8" s="83">
        <v>0.9012</v>
      </c>
      <c r="AT8" s="84">
        <f t="shared" si="13"/>
        <v>3.2770000000000001</v>
      </c>
      <c r="AU8" s="78"/>
      <c r="AV8" s="7"/>
      <c r="AW8" s="83">
        <f t="shared" si="30"/>
        <v>2.2363</v>
      </c>
      <c r="AX8" s="83">
        <f t="shared" si="31"/>
        <v>0.1313367</v>
      </c>
      <c r="AY8" s="83">
        <v>0.87150000000000005</v>
      </c>
      <c r="AZ8" s="84">
        <f t="shared" si="14"/>
        <v>3.2391367</v>
      </c>
      <c r="BA8" s="191"/>
      <c r="BB8" s="192"/>
      <c r="BC8" s="192"/>
      <c r="BD8" s="192"/>
      <c r="BE8" s="192"/>
      <c r="BF8" s="193"/>
    </row>
    <row r="9" spans="1:58" x14ac:dyDescent="0.3">
      <c r="A9" s="25" t="s">
        <v>7</v>
      </c>
      <c r="B9" s="83">
        <v>1.2677863941192562</v>
      </c>
      <c r="C9" s="83">
        <f t="shared" si="0"/>
        <v>0.55501360588074378</v>
      </c>
      <c r="D9" s="84">
        <v>1.8228</v>
      </c>
      <c r="E9" s="85">
        <f t="shared" si="15"/>
        <v>1.0410999999999999</v>
      </c>
      <c r="F9" s="83">
        <f t="shared" si="4"/>
        <v>0.55501360588074378</v>
      </c>
      <c r="G9" s="84">
        <f t="shared" si="16"/>
        <v>1.5961136058807437</v>
      </c>
      <c r="H9" s="85">
        <f t="shared" si="17"/>
        <v>1.2934000000000001</v>
      </c>
      <c r="I9" s="83">
        <f t="shared" si="5"/>
        <v>0.55499999999999994</v>
      </c>
      <c r="J9" s="84">
        <v>1.8484</v>
      </c>
      <c r="K9" s="85">
        <f t="shared" si="18"/>
        <v>1.2934000000000001</v>
      </c>
      <c r="L9" s="83">
        <f t="shared" si="6"/>
        <v>0.69499999999999984</v>
      </c>
      <c r="M9" s="84">
        <v>1.9883999999999999</v>
      </c>
      <c r="N9" s="85">
        <f t="shared" si="19"/>
        <v>1.5673999999999999</v>
      </c>
      <c r="O9" s="83">
        <f t="shared" si="1"/>
        <v>0.69500000000000006</v>
      </c>
      <c r="P9" s="84">
        <v>2.2624</v>
      </c>
      <c r="Q9" s="85">
        <f t="shared" si="20"/>
        <v>2.0175000000000001</v>
      </c>
      <c r="R9" s="83">
        <f t="shared" si="2"/>
        <v>0.69499999999999984</v>
      </c>
      <c r="S9" s="83">
        <v>2.7124999999999999</v>
      </c>
      <c r="T9" s="85">
        <f t="shared" si="21"/>
        <v>2.7526000000000002</v>
      </c>
      <c r="U9" s="83">
        <f t="shared" si="3"/>
        <v>0.81829999999999981</v>
      </c>
      <c r="V9" s="84">
        <v>3.5709</v>
      </c>
      <c r="W9" s="85">
        <f t="shared" si="22"/>
        <v>3.2854000000000001</v>
      </c>
      <c r="X9" s="83">
        <f t="shared" si="7"/>
        <v>0.81829999999999981</v>
      </c>
      <c r="Y9" s="84">
        <f t="shared" si="8"/>
        <v>4.1036999999999999</v>
      </c>
      <c r="Z9" s="85">
        <f t="shared" si="23"/>
        <v>3.4291</v>
      </c>
      <c r="AA9" s="83">
        <f t="shared" si="9"/>
        <v>0.81829999999999981</v>
      </c>
      <c r="AB9" s="84">
        <f t="shared" si="10"/>
        <v>4.2473999999999998</v>
      </c>
      <c r="AC9" s="78"/>
      <c r="AD9" s="7"/>
      <c r="AE9" s="83">
        <f t="shared" si="24"/>
        <v>2.6749999999999998</v>
      </c>
      <c r="AF9" s="83">
        <f t="shared" si="25"/>
        <v>0.08</v>
      </c>
      <c r="AG9" s="83">
        <v>0.85950000000000004</v>
      </c>
      <c r="AH9" s="84">
        <f t="shared" si="11"/>
        <v>3.6145</v>
      </c>
      <c r="AI9" s="78"/>
      <c r="AJ9" s="7"/>
      <c r="AK9" s="83">
        <f t="shared" si="26"/>
        <v>2.4546000000000001</v>
      </c>
      <c r="AL9" s="83">
        <f t="shared" si="27"/>
        <v>0.08</v>
      </c>
      <c r="AM9" s="83">
        <v>0.85950000000000004</v>
      </c>
      <c r="AN9" s="84">
        <f t="shared" si="12"/>
        <v>3.3941000000000003</v>
      </c>
      <c r="AO9" s="78"/>
      <c r="AP9" s="7"/>
      <c r="AQ9" s="83">
        <f t="shared" si="28"/>
        <v>2.2803</v>
      </c>
      <c r="AR9" s="83">
        <f t="shared" si="29"/>
        <v>9.5500000000000002E-2</v>
      </c>
      <c r="AS9" s="83">
        <v>0.85950000000000004</v>
      </c>
      <c r="AT9" s="84">
        <f t="shared" si="13"/>
        <v>3.2353000000000001</v>
      </c>
      <c r="AU9" s="78"/>
      <c r="AV9" s="7"/>
      <c r="AW9" s="83">
        <f t="shared" si="30"/>
        <v>2.2363</v>
      </c>
      <c r="AX9" s="83">
        <f t="shared" si="31"/>
        <v>0.1313367</v>
      </c>
      <c r="AY9" s="83">
        <v>0.83109999999999995</v>
      </c>
      <c r="AZ9" s="84">
        <f t="shared" si="14"/>
        <v>3.1987366999999995</v>
      </c>
      <c r="BA9" s="191"/>
      <c r="BB9" s="192"/>
      <c r="BC9" s="192"/>
      <c r="BD9" s="192"/>
      <c r="BE9" s="192"/>
      <c r="BF9" s="193"/>
    </row>
    <row r="10" spans="1:58" x14ac:dyDescent="0.3">
      <c r="A10" s="25" t="s">
        <v>8</v>
      </c>
      <c r="B10" s="83">
        <v>1.2677863941192562</v>
      </c>
      <c r="C10" s="83">
        <f t="shared" si="0"/>
        <v>0.55061360588074382</v>
      </c>
      <c r="D10" s="84">
        <v>1.8184</v>
      </c>
      <c r="E10" s="85">
        <f t="shared" si="15"/>
        <v>1.0410999999999999</v>
      </c>
      <c r="F10" s="83">
        <f t="shared" si="4"/>
        <v>0.55061360588074382</v>
      </c>
      <c r="G10" s="84">
        <f t="shared" si="16"/>
        <v>1.5917136058807437</v>
      </c>
      <c r="H10" s="85">
        <f t="shared" si="17"/>
        <v>1.2934000000000001</v>
      </c>
      <c r="I10" s="83">
        <f t="shared" si="5"/>
        <v>0.55059999999999998</v>
      </c>
      <c r="J10" s="84">
        <v>1.8440000000000001</v>
      </c>
      <c r="K10" s="85">
        <f t="shared" si="18"/>
        <v>1.2934000000000001</v>
      </c>
      <c r="L10" s="83">
        <f t="shared" si="6"/>
        <v>0.6895</v>
      </c>
      <c r="M10" s="84">
        <v>1.9829000000000001</v>
      </c>
      <c r="N10" s="85">
        <f t="shared" si="19"/>
        <v>1.5673999999999999</v>
      </c>
      <c r="O10" s="83">
        <f t="shared" si="1"/>
        <v>0.6895</v>
      </c>
      <c r="P10" s="84">
        <v>2.2568999999999999</v>
      </c>
      <c r="Q10" s="85">
        <f t="shared" si="20"/>
        <v>2.0175000000000001</v>
      </c>
      <c r="R10" s="83">
        <f t="shared" si="2"/>
        <v>0.68949999999999978</v>
      </c>
      <c r="S10" s="83">
        <v>2.7069999999999999</v>
      </c>
      <c r="T10" s="85">
        <f t="shared" si="21"/>
        <v>2.7526000000000002</v>
      </c>
      <c r="U10" s="83">
        <f t="shared" si="3"/>
        <v>0.81179999999999986</v>
      </c>
      <c r="V10" s="84">
        <v>3.5644</v>
      </c>
      <c r="W10" s="85">
        <f t="shared" si="22"/>
        <v>3.2854000000000001</v>
      </c>
      <c r="X10" s="83">
        <f t="shared" si="7"/>
        <v>0.81179999999999986</v>
      </c>
      <c r="Y10" s="84">
        <f t="shared" si="8"/>
        <v>4.0972</v>
      </c>
      <c r="Z10" s="85">
        <f t="shared" si="23"/>
        <v>3.4291</v>
      </c>
      <c r="AA10" s="83">
        <f t="shared" si="9"/>
        <v>0.81179999999999986</v>
      </c>
      <c r="AB10" s="84">
        <f t="shared" si="10"/>
        <v>4.2408999999999999</v>
      </c>
      <c r="AC10" s="78"/>
      <c r="AD10" s="7"/>
      <c r="AE10" s="83">
        <f t="shared" si="24"/>
        <v>2.6749999999999998</v>
      </c>
      <c r="AF10" s="83">
        <f t="shared" si="25"/>
        <v>0.08</v>
      </c>
      <c r="AG10" s="83">
        <v>0.85260000000000002</v>
      </c>
      <c r="AH10" s="84">
        <f t="shared" si="11"/>
        <v>3.6075999999999997</v>
      </c>
      <c r="AI10" s="78"/>
      <c r="AJ10" s="7"/>
      <c r="AK10" s="83">
        <f t="shared" si="26"/>
        <v>2.4546000000000001</v>
      </c>
      <c r="AL10" s="83">
        <f t="shared" si="27"/>
        <v>0.08</v>
      </c>
      <c r="AM10" s="83">
        <v>0.85260000000000002</v>
      </c>
      <c r="AN10" s="84">
        <f t="shared" si="12"/>
        <v>3.3872</v>
      </c>
      <c r="AO10" s="78"/>
      <c r="AP10" s="7"/>
      <c r="AQ10" s="83">
        <f t="shared" si="28"/>
        <v>2.2803</v>
      </c>
      <c r="AR10" s="83">
        <f t="shared" si="29"/>
        <v>9.5500000000000002E-2</v>
      </c>
      <c r="AS10" s="83">
        <v>0.85260000000000002</v>
      </c>
      <c r="AT10" s="84">
        <f t="shared" si="13"/>
        <v>3.2283999999999997</v>
      </c>
      <c r="AU10" s="78"/>
      <c r="AV10" s="7"/>
      <c r="AW10" s="83">
        <f t="shared" si="30"/>
        <v>2.2363</v>
      </c>
      <c r="AX10" s="83">
        <f t="shared" si="31"/>
        <v>0.1313367</v>
      </c>
      <c r="AY10" s="83">
        <v>0.82450000000000001</v>
      </c>
      <c r="AZ10" s="84">
        <f t="shared" si="14"/>
        <v>3.1921366999999998</v>
      </c>
      <c r="BA10" s="191"/>
      <c r="BB10" s="192"/>
      <c r="BC10" s="192"/>
      <c r="BD10" s="192"/>
      <c r="BE10" s="192"/>
      <c r="BF10" s="193"/>
    </row>
    <row r="11" spans="1:58" x14ac:dyDescent="0.3">
      <c r="A11" s="25" t="s">
        <v>9</v>
      </c>
      <c r="B11" s="83">
        <v>1.2677863941192562</v>
      </c>
      <c r="C11" s="83">
        <f t="shared" si="0"/>
        <v>0.47781360588074384</v>
      </c>
      <c r="D11" s="84">
        <v>1.7456</v>
      </c>
      <c r="E11" s="85">
        <f t="shared" si="15"/>
        <v>1.0410999999999999</v>
      </c>
      <c r="F11" s="83">
        <f t="shared" si="4"/>
        <v>0.47781360588074384</v>
      </c>
      <c r="G11" s="84">
        <f t="shared" si="16"/>
        <v>1.5189136058807438</v>
      </c>
      <c r="H11" s="85">
        <f t="shared" si="17"/>
        <v>1.2934000000000001</v>
      </c>
      <c r="I11" s="83">
        <f t="shared" si="5"/>
        <v>0.4778</v>
      </c>
      <c r="J11" s="84">
        <v>1.7712000000000001</v>
      </c>
      <c r="K11" s="85">
        <f t="shared" si="18"/>
        <v>1.2934000000000001</v>
      </c>
      <c r="L11" s="83">
        <f t="shared" si="6"/>
        <v>0.59829999999999983</v>
      </c>
      <c r="M11" s="84">
        <v>1.8916999999999999</v>
      </c>
      <c r="N11" s="85">
        <f t="shared" si="19"/>
        <v>1.5673999999999999</v>
      </c>
      <c r="O11" s="83">
        <f t="shared" si="1"/>
        <v>0.59830000000000028</v>
      </c>
      <c r="P11" s="84">
        <v>2.1657000000000002</v>
      </c>
      <c r="Q11" s="85">
        <f t="shared" si="20"/>
        <v>2.0175000000000001</v>
      </c>
      <c r="R11" s="83">
        <f t="shared" si="2"/>
        <v>0.59830000000000005</v>
      </c>
      <c r="S11" s="83">
        <v>2.6158000000000001</v>
      </c>
      <c r="T11" s="85">
        <f t="shared" si="21"/>
        <v>2.7526000000000002</v>
      </c>
      <c r="U11" s="83">
        <f t="shared" si="3"/>
        <v>0.70439999999999969</v>
      </c>
      <c r="V11" s="84">
        <v>3.4569999999999999</v>
      </c>
      <c r="W11" s="85">
        <f t="shared" si="22"/>
        <v>3.2854000000000001</v>
      </c>
      <c r="X11" s="83">
        <f t="shared" si="7"/>
        <v>0.70439999999999969</v>
      </c>
      <c r="Y11" s="84">
        <f t="shared" si="8"/>
        <v>3.9897999999999998</v>
      </c>
      <c r="Z11" s="85">
        <f t="shared" si="23"/>
        <v>3.4291</v>
      </c>
      <c r="AA11" s="83">
        <f t="shared" si="9"/>
        <v>0.70439999999999969</v>
      </c>
      <c r="AB11" s="84">
        <f t="shared" si="10"/>
        <v>4.1334999999999997</v>
      </c>
      <c r="AC11" s="78"/>
      <c r="AD11" s="7"/>
      <c r="AE11" s="83">
        <f t="shared" si="24"/>
        <v>2.6749999999999998</v>
      </c>
      <c r="AF11" s="83">
        <f t="shared" si="25"/>
        <v>0.08</v>
      </c>
      <c r="AG11" s="83">
        <v>0.73980000000000001</v>
      </c>
      <c r="AH11" s="84">
        <f t="shared" si="11"/>
        <v>3.4947999999999997</v>
      </c>
      <c r="AI11" s="78"/>
      <c r="AJ11" s="7"/>
      <c r="AK11" s="83">
        <f t="shared" si="26"/>
        <v>2.4546000000000001</v>
      </c>
      <c r="AL11" s="83">
        <f t="shared" si="27"/>
        <v>0.08</v>
      </c>
      <c r="AM11" s="83">
        <v>0.73980000000000001</v>
      </c>
      <c r="AN11" s="84">
        <f t="shared" si="12"/>
        <v>3.2744</v>
      </c>
      <c r="AO11" s="78"/>
      <c r="AP11" s="7"/>
      <c r="AQ11" s="83">
        <f t="shared" si="28"/>
        <v>2.2803</v>
      </c>
      <c r="AR11" s="83">
        <f t="shared" si="29"/>
        <v>9.5500000000000002E-2</v>
      </c>
      <c r="AS11" s="83">
        <v>0.73980000000000001</v>
      </c>
      <c r="AT11" s="84">
        <f t="shared" si="13"/>
        <v>3.1155999999999997</v>
      </c>
      <c r="AU11" s="78"/>
      <c r="AV11" s="7"/>
      <c r="AW11" s="83">
        <f t="shared" si="30"/>
        <v>2.2363</v>
      </c>
      <c r="AX11" s="83">
        <f t="shared" si="31"/>
        <v>0.1313367</v>
      </c>
      <c r="AY11" s="83">
        <v>0.71540000000000004</v>
      </c>
      <c r="AZ11" s="84">
        <f t="shared" si="14"/>
        <v>3.0830367000000001</v>
      </c>
      <c r="BA11" s="191"/>
      <c r="BB11" s="192"/>
      <c r="BC11" s="192"/>
      <c r="BD11" s="192"/>
      <c r="BE11" s="192"/>
      <c r="BF11" s="193"/>
    </row>
    <row r="12" spans="1:58" x14ac:dyDescent="0.3">
      <c r="A12" s="25" t="s">
        <v>10</v>
      </c>
      <c r="B12" s="83">
        <v>1.2677863941192562</v>
      </c>
      <c r="C12" s="83">
        <f t="shared" si="0"/>
        <v>0.39141360588074381</v>
      </c>
      <c r="D12" s="84">
        <v>1.6592</v>
      </c>
      <c r="E12" s="85">
        <f t="shared" si="15"/>
        <v>1.0410999999999999</v>
      </c>
      <c r="F12" s="83">
        <f t="shared" si="4"/>
        <v>0.39141360588074381</v>
      </c>
      <c r="G12" s="84">
        <f t="shared" si="16"/>
        <v>1.4325136058807437</v>
      </c>
      <c r="H12" s="85">
        <f t="shared" si="17"/>
        <v>1.2934000000000001</v>
      </c>
      <c r="I12" s="83">
        <f t="shared" si="5"/>
        <v>0.39139999999999997</v>
      </c>
      <c r="J12" s="84">
        <v>1.6848000000000001</v>
      </c>
      <c r="K12" s="85">
        <f t="shared" si="18"/>
        <v>1.2934000000000001</v>
      </c>
      <c r="L12" s="83">
        <f t="shared" si="6"/>
        <v>0.49009999999999998</v>
      </c>
      <c r="M12" s="84">
        <v>1.7835000000000001</v>
      </c>
      <c r="N12" s="85">
        <f t="shared" si="19"/>
        <v>1.5673999999999999</v>
      </c>
      <c r="O12" s="83">
        <f t="shared" si="1"/>
        <v>0.4901000000000002</v>
      </c>
      <c r="P12" s="84">
        <v>2.0575000000000001</v>
      </c>
      <c r="Q12" s="85">
        <f t="shared" si="20"/>
        <v>2.0175000000000001</v>
      </c>
      <c r="R12" s="83">
        <f t="shared" si="2"/>
        <v>0.49009999999999998</v>
      </c>
      <c r="S12" s="83">
        <v>2.5076000000000001</v>
      </c>
      <c r="T12" s="85">
        <f t="shared" si="21"/>
        <v>2.7526000000000002</v>
      </c>
      <c r="U12" s="83">
        <f t="shared" si="3"/>
        <v>0.57699999999999996</v>
      </c>
      <c r="V12" s="84">
        <v>3.3296000000000001</v>
      </c>
      <c r="W12" s="85">
        <f t="shared" si="22"/>
        <v>3.2854000000000001</v>
      </c>
      <c r="X12" s="83">
        <f t="shared" si="7"/>
        <v>0.57699999999999996</v>
      </c>
      <c r="Y12" s="84">
        <f t="shared" si="8"/>
        <v>3.8624000000000001</v>
      </c>
      <c r="Z12" s="85">
        <f t="shared" si="23"/>
        <v>3.4291</v>
      </c>
      <c r="AA12" s="83">
        <f t="shared" si="9"/>
        <v>0.57699999999999996</v>
      </c>
      <c r="AB12" s="84">
        <f t="shared" si="10"/>
        <v>4.0061</v>
      </c>
      <c r="AC12" s="78"/>
      <c r="AD12" s="7"/>
      <c r="AE12" s="83">
        <f t="shared" si="24"/>
        <v>2.6749999999999998</v>
      </c>
      <c r="AF12" s="83">
        <f t="shared" si="25"/>
        <v>0.08</v>
      </c>
      <c r="AG12" s="83">
        <v>0.31509999999999999</v>
      </c>
      <c r="AH12" s="84">
        <f t="shared" si="11"/>
        <v>3.0701000000000001</v>
      </c>
      <c r="AI12" s="78"/>
      <c r="AJ12" s="7"/>
      <c r="AK12" s="83">
        <f t="shared" si="26"/>
        <v>2.4546000000000001</v>
      </c>
      <c r="AL12" s="83">
        <f t="shared" si="27"/>
        <v>0.08</v>
      </c>
      <c r="AM12" s="83">
        <v>0.31509999999999999</v>
      </c>
      <c r="AN12" s="84">
        <f t="shared" si="12"/>
        <v>2.8497000000000003</v>
      </c>
      <c r="AO12" s="78"/>
      <c r="AP12" s="7"/>
      <c r="AQ12" s="83">
        <f t="shared" si="28"/>
        <v>2.2803</v>
      </c>
      <c r="AR12" s="83">
        <f t="shared" si="29"/>
        <v>9.5500000000000002E-2</v>
      </c>
      <c r="AS12" s="83">
        <v>0.31509999999999999</v>
      </c>
      <c r="AT12" s="84">
        <f t="shared" si="13"/>
        <v>2.6909000000000001</v>
      </c>
      <c r="AU12" s="78"/>
      <c r="AV12" s="7"/>
      <c r="AW12" s="83">
        <f t="shared" si="30"/>
        <v>2.2363</v>
      </c>
      <c r="AX12" s="83">
        <f t="shared" si="31"/>
        <v>0.1313367</v>
      </c>
      <c r="AY12" s="83">
        <v>0.30470000000000003</v>
      </c>
      <c r="AZ12" s="84">
        <f t="shared" si="14"/>
        <v>2.6723366999999998</v>
      </c>
      <c r="BA12" s="191"/>
      <c r="BB12" s="192"/>
      <c r="BC12" s="192"/>
      <c r="BD12" s="192"/>
      <c r="BE12" s="192"/>
      <c r="BF12" s="193"/>
    </row>
    <row r="13" spans="1:58" x14ac:dyDescent="0.3">
      <c r="A13" s="25" t="s">
        <v>11</v>
      </c>
      <c r="B13" s="83">
        <v>1.2677863941192562</v>
      </c>
      <c r="C13" s="83">
        <f t="shared" si="0"/>
        <v>0.38871360588074388</v>
      </c>
      <c r="D13" s="84">
        <v>1.6565000000000001</v>
      </c>
      <c r="E13" s="85">
        <f t="shared" si="15"/>
        <v>1.0410999999999999</v>
      </c>
      <c r="F13" s="83">
        <f t="shared" si="4"/>
        <v>0.38871360588074388</v>
      </c>
      <c r="G13" s="84">
        <f t="shared" si="16"/>
        <v>1.4298136058807438</v>
      </c>
      <c r="H13" s="85">
        <f t="shared" si="17"/>
        <v>1.2934000000000001</v>
      </c>
      <c r="I13" s="83">
        <f t="shared" si="5"/>
        <v>0.38869999999999982</v>
      </c>
      <c r="J13" s="84">
        <v>1.6820999999999999</v>
      </c>
      <c r="K13" s="85">
        <f t="shared" si="18"/>
        <v>1.2934000000000001</v>
      </c>
      <c r="L13" s="83">
        <f t="shared" si="6"/>
        <v>0.4867999999999999</v>
      </c>
      <c r="M13" s="84">
        <v>1.7802</v>
      </c>
      <c r="N13" s="85">
        <f t="shared" si="19"/>
        <v>1.5673999999999999</v>
      </c>
      <c r="O13" s="83">
        <f t="shared" si="1"/>
        <v>0.4867999999999999</v>
      </c>
      <c r="P13" s="84">
        <v>2.0541999999999998</v>
      </c>
      <c r="Q13" s="85">
        <f t="shared" si="20"/>
        <v>2.0175000000000001</v>
      </c>
      <c r="R13" s="83">
        <f t="shared" si="2"/>
        <v>0.48680000000000012</v>
      </c>
      <c r="S13" s="83">
        <v>2.5043000000000002</v>
      </c>
      <c r="T13" s="85">
        <f t="shared" si="21"/>
        <v>2.7526000000000002</v>
      </c>
      <c r="U13" s="83">
        <f t="shared" si="3"/>
        <v>0.57309999999999972</v>
      </c>
      <c r="V13" s="84">
        <v>3.3256999999999999</v>
      </c>
      <c r="W13" s="85">
        <f t="shared" si="22"/>
        <v>3.2854000000000001</v>
      </c>
      <c r="X13" s="83">
        <f t="shared" si="7"/>
        <v>0.57309999999999972</v>
      </c>
      <c r="Y13" s="84">
        <f t="shared" si="8"/>
        <v>3.8584999999999998</v>
      </c>
      <c r="Z13" s="85">
        <f t="shared" si="23"/>
        <v>3.4291</v>
      </c>
      <c r="AA13" s="83">
        <f t="shared" si="9"/>
        <v>0.57309999999999972</v>
      </c>
      <c r="AB13" s="84">
        <f t="shared" si="10"/>
        <v>4.0022000000000002</v>
      </c>
      <c r="AC13" s="78"/>
      <c r="AD13" s="7"/>
      <c r="AE13" s="83">
        <f t="shared" si="24"/>
        <v>2.6749999999999998</v>
      </c>
      <c r="AF13" s="83">
        <f t="shared" si="25"/>
        <v>0.08</v>
      </c>
      <c r="AG13" s="83">
        <v>0.30099999999999999</v>
      </c>
      <c r="AH13" s="84">
        <f t="shared" si="11"/>
        <v>3.056</v>
      </c>
      <c r="AI13" s="78"/>
      <c r="AJ13" s="7"/>
      <c r="AK13" s="83">
        <f t="shared" si="26"/>
        <v>2.4546000000000001</v>
      </c>
      <c r="AL13" s="83">
        <f t="shared" si="27"/>
        <v>0.08</v>
      </c>
      <c r="AM13" s="83">
        <v>0.30099999999999999</v>
      </c>
      <c r="AN13" s="84">
        <f t="shared" si="12"/>
        <v>2.8356000000000003</v>
      </c>
      <c r="AO13" s="78"/>
      <c r="AP13" s="7"/>
      <c r="AQ13" s="83">
        <f t="shared" si="28"/>
        <v>2.2803</v>
      </c>
      <c r="AR13" s="83">
        <f t="shared" si="29"/>
        <v>9.5500000000000002E-2</v>
      </c>
      <c r="AS13" s="83">
        <v>0.30099999999999999</v>
      </c>
      <c r="AT13" s="84">
        <f t="shared" si="13"/>
        <v>2.6768000000000001</v>
      </c>
      <c r="AU13" s="78"/>
      <c r="AV13" s="7"/>
      <c r="AW13" s="83">
        <f t="shared" si="30"/>
        <v>2.2363</v>
      </c>
      <c r="AX13" s="83">
        <f t="shared" si="31"/>
        <v>0.1313367</v>
      </c>
      <c r="AY13" s="83">
        <v>0.29110000000000003</v>
      </c>
      <c r="AZ13" s="84">
        <f t="shared" si="14"/>
        <v>2.6587367</v>
      </c>
      <c r="BA13" s="191"/>
      <c r="BB13" s="192"/>
      <c r="BC13" s="192"/>
      <c r="BD13" s="192"/>
      <c r="BE13" s="192"/>
      <c r="BF13" s="193"/>
    </row>
    <row r="14" spans="1:58" x14ac:dyDescent="0.3">
      <c r="A14" s="26" t="s">
        <v>12</v>
      </c>
      <c r="B14" s="86">
        <v>1.2677863941192562</v>
      </c>
      <c r="C14" s="86">
        <f t="shared" si="0"/>
        <v>0.3803136058807437</v>
      </c>
      <c r="D14" s="87">
        <v>1.6480999999999999</v>
      </c>
      <c r="E14" s="64">
        <f t="shared" si="15"/>
        <v>1.0410999999999999</v>
      </c>
      <c r="F14" s="86">
        <f t="shared" si="4"/>
        <v>0.3803136058807437</v>
      </c>
      <c r="G14" s="87">
        <f t="shared" si="16"/>
        <v>1.4214136058807436</v>
      </c>
      <c r="H14" s="64">
        <f t="shared" si="17"/>
        <v>1.2934000000000001</v>
      </c>
      <c r="I14" s="86">
        <f t="shared" si="5"/>
        <v>0.38029999999999986</v>
      </c>
      <c r="J14" s="87">
        <v>1.6737</v>
      </c>
      <c r="K14" s="64">
        <f t="shared" si="18"/>
        <v>1.2934000000000001</v>
      </c>
      <c r="L14" s="86">
        <f t="shared" si="6"/>
        <v>0.47619999999999996</v>
      </c>
      <c r="M14" s="87">
        <v>1.7696000000000001</v>
      </c>
      <c r="N14" s="64">
        <f t="shared" si="19"/>
        <v>1.5673999999999999</v>
      </c>
      <c r="O14" s="86">
        <f t="shared" si="1"/>
        <v>0.47620000000000018</v>
      </c>
      <c r="P14" s="87">
        <v>2.0436000000000001</v>
      </c>
      <c r="Q14" s="64">
        <f t="shared" si="20"/>
        <v>2.0175000000000001</v>
      </c>
      <c r="R14" s="86">
        <f t="shared" si="2"/>
        <v>0.47619999999999996</v>
      </c>
      <c r="S14" s="86">
        <v>2.4937</v>
      </c>
      <c r="T14" s="64">
        <f t="shared" si="21"/>
        <v>2.7526000000000002</v>
      </c>
      <c r="U14" s="86">
        <f t="shared" si="3"/>
        <v>0.56069999999999975</v>
      </c>
      <c r="V14" s="87">
        <v>3.3132999999999999</v>
      </c>
      <c r="W14" s="64">
        <f t="shared" si="22"/>
        <v>3.2854000000000001</v>
      </c>
      <c r="X14" s="86">
        <f t="shared" si="7"/>
        <v>0.56069999999999975</v>
      </c>
      <c r="Y14" s="87">
        <f t="shared" si="8"/>
        <v>3.8460999999999999</v>
      </c>
      <c r="Z14" s="64">
        <f t="shared" si="23"/>
        <v>3.4291</v>
      </c>
      <c r="AA14" s="86">
        <f t="shared" si="9"/>
        <v>0.56069999999999975</v>
      </c>
      <c r="AB14" s="87">
        <f t="shared" si="10"/>
        <v>3.9897999999999998</v>
      </c>
      <c r="AC14" s="71"/>
      <c r="AD14" s="72"/>
      <c r="AE14" s="86">
        <f t="shared" si="24"/>
        <v>2.6749999999999998</v>
      </c>
      <c r="AF14" s="86">
        <f t="shared" si="25"/>
        <v>0.08</v>
      </c>
      <c r="AG14" s="86">
        <v>0.26500000000000001</v>
      </c>
      <c r="AH14" s="87">
        <f t="shared" si="11"/>
        <v>3.02</v>
      </c>
      <c r="AI14" s="71"/>
      <c r="AJ14" s="72"/>
      <c r="AK14" s="86">
        <f t="shared" si="26"/>
        <v>2.4546000000000001</v>
      </c>
      <c r="AL14" s="86">
        <f t="shared" si="27"/>
        <v>0.08</v>
      </c>
      <c r="AM14" s="86">
        <v>0.26500000000000001</v>
      </c>
      <c r="AN14" s="87">
        <f t="shared" si="12"/>
        <v>2.7996000000000003</v>
      </c>
      <c r="AO14" s="71"/>
      <c r="AP14" s="72"/>
      <c r="AQ14" s="86">
        <f t="shared" si="28"/>
        <v>2.2803</v>
      </c>
      <c r="AR14" s="86">
        <f t="shared" si="29"/>
        <v>9.5500000000000002E-2</v>
      </c>
      <c r="AS14" s="86">
        <v>0.26500000000000001</v>
      </c>
      <c r="AT14" s="87">
        <f t="shared" si="13"/>
        <v>2.6408</v>
      </c>
      <c r="AU14" s="71"/>
      <c r="AV14" s="72"/>
      <c r="AW14" s="86">
        <f t="shared" si="30"/>
        <v>2.2363</v>
      </c>
      <c r="AX14" s="86">
        <f t="shared" si="31"/>
        <v>0.1313367</v>
      </c>
      <c r="AY14" s="86">
        <v>0.25629999999999997</v>
      </c>
      <c r="AZ14" s="87">
        <f t="shared" si="14"/>
        <v>2.6239366999999998</v>
      </c>
      <c r="BA14" s="194"/>
      <c r="BB14" s="195"/>
      <c r="BC14" s="195"/>
      <c r="BD14" s="195"/>
      <c r="BE14" s="195"/>
      <c r="BF14" s="196"/>
    </row>
    <row r="15" spans="1:58" x14ac:dyDescent="0.3">
      <c r="A15" s="2"/>
      <c r="B15" s="7"/>
      <c r="E15" s="7"/>
      <c r="H15" s="7"/>
      <c r="K15" s="7"/>
      <c r="N15" s="7"/>
      <c r="O15" s="4"/>
      <c r="P15" s="4"/>
      <c r="Q15" s="7"/>
      <c r="R15" s="4"/>
      <c r="S15" s="4"/>
      <c r="T15" s="7"/>
      <c r="U15" s="4"/>
      <c r="V15" s="4"/>
      <c r="W15" s="7"/>
      <c r="X15" s="4"/>
      <c r="Y15" s="4"/>
      <c r="Z15" s="7"/>
      <c r="AA15" s="4"/>
      <c r="AB15" s="4"/>
      <c r="AC15" s="4"/>
      <c r="AD15" s="7"/>
      <c r="AE15" s="7"/>
      <c r="AF15" s="7"/>
      <c r="AG15" s="4"/>
      <c r="AH15" s="4"/>
      <c r="AI15" s="4"/>
      <c r="AJ15" s="7"/>
      <c r="AK15" s="7"/>
      <c r="AL15" s="7"/>
      <c r="AM15" s="4"/>
      <c r="AN15" s="4"/>
      <c r="AO15" s="4"/>
      <c r="AP15" s="7"/>
      <c r="AQ15" s="7"/>
      <c r="AR15" s="7"/>
      <c r="AS15" s="4"/>
      <c r="AT15" s="4"/>
      <c r="AU15" s="4"/>
      <c r="AV15" s="7"/>
      <c r="AW15" s="7"/>
      <c r="AX15" s="7"/>
      <c r="AY15" s="4"/>
      <c r="AZ15" s="4"/>
    </row>
    <row r="16" spans="1:58" ht="16.2" x14ac:dyDescent="0.3">
      <c r="A16" s="19" t="s">
        <v>31</v>
      </c>
      <c r="B16" s="173" t="s">
        <v>56</v>
      </c>
      <c r="C16" s="173"/>
      <c r="D16" s="173"/>
      <c r="E16" s="173" t="s">
        <v>62</v>
      </c>
      <c r="F16" s="173"/>
      <c r="G16" s="173"/>
      <c r="H16" s="173" t="s">
        <v>66</v>
      </c>
      <c r="I16" s="173"/>
      <c r="J16" s="173"/>
      <c r="K16" s="173" t="s">
        <v>65</v>
      </c>
      <c r="L16" s="173"/>
      <c r="M16" s="173"/>
      <c r="N16" s="173" t="str">
        <f>$N$2</f>
        <v>01/MAI./2021</v>
      </c>
      <c r="O16" s="173"/>
      <c r="P16" s="173"/>
      <c r="Q16" s="173" t="str">
        <f>Q$2</f>
        <v>01/AGO./2021</v>
      </c>
      <c r="R16" s="173"/>
      <c r="S16" s="173"/>
      <c r="T16" s="173" t="str">
        <f>T$2</f>
        <v>01/FEV./2022</v>
      </c>
      <c r="U16" s="173"/>
      <c r="V16" s="173"/>
      <c r="W16" s="173" t="str">
        <f>W$2</f>
        <v>01/MAI./2022</v>
      </c>
      <c r="X16" s="173"/>
      <c r="Y16" s="173"/>
      <c r="Z16" s="173" t="str">
        <f>Z$2</f>
        <v>01/AGO./2022</v>
      </c>
      <c r="AA16" s="173"/>
      <c r="AB16" s="173"/>
      <c r="AC16" s="173" t="str">
        <f>AC$2</f>
        <v>01/FEV./2023</v>
      </c>
      <c r="AD16" s="173"/>
      <c r="AE16" s="173"/>
      <c r="AF16" s="173"/>
      <c r="AG16" s="173"/>
      <c r="AH16" s="173"/>
      <c r="AI16" s="173" t="str">
        <f>AI$2</f>
        <v>01/MAI./2023</v>
      </c>
      <c r="AJ16" s="173"/>
      <c r="AK16" s="173"/>
      <c r="AL16" s="173"/>
      <c r="AM16" s="173"/>
      <c r="AN16" s="173"/>
      <c r="AO16" s="173" t="str">
        <f>AO$2</f>
        <v>01/AGO./2023</v>
      </c>
      <c r="AP16" s="173"/>
      <c r="AQ16" s="173"/>
      <c r="AR16" s="173"/>
      <c r="AS16" s="173"/>
      <c r="AT16" s="173"/>
      <c r="AU16" s="173" t="str">
        <f>AU$2</f>
        <v>01/FEV./2024</v>
      </c>
      <c r="AV16" s="173"/>
      <c r="AW16" s="173"/>
      <c r="AX16" s="173"/>
      <c r="AY16" s="173"/>
      <c r="AZ16" s="173"/>
      <c r="BA16" s="173" t="str">
        <f>BA$2</f>
        <v>01/AGO./2024</v>
      </c>
      <c r="BB16" s="173"/>
      <c r="BC16" s="173"/>
      <c r="BD16" s="173"/>
      <c r="BE16" s="173"/>
      <c r="BF16" s="173"/>
    </row>
    <row r="17" spans="1:67" ht="36.75" customHeight="1" x14ac:dyDescent="0.3">
      <c r="A17" s="88" t="s">
        <v>13</v>
      </c>
      <c r="B17" s="185" t="s">
        <v>33</v>
      </c>
      <c r="C17" s="174" t="s">
        <v>30</v>
      </c>
      <c r="D17" s="176" t="s">
        <v>34</v>
      </c>
      <c r="E17" s="185" t="s">
        <v>33</v>
      </c>
      <c r="F17" s="174" t="s">
        <v>30</v>
      </c>
      <c r="G17" s="176" t="s">
        <v>34</v>
      </c>
      <c r="H17" s="185" t="s">
        <v>33</v>
      </c>
      <c r="I17" s="174" t="s">
        <v>30</v>
      </c>
      <c r="J17" s="176" t="s">
        <v>34</v>
      </c>
      <c r="K17" s="185" t="s">
        <v>33</v>
      </c>
      <c r="L17" s="174" t="s">
        <v>30</v>
      </c>
      <c r="M17" s="176" t="s">
        <v>34</v>
      </c>
      <c r="N17" s="185" t="s">
        <v>33</v>
      </c>
      <c r="O17" s="174" t="s">
        <v>30</v>
      </c>
      <c r="P17" s="176" t="s">
        <v>34</v>
      </c>
      <c r="Q17" s="185" t="s">
        <v>33</v>
      </c>
      <c r="R17" s="174" t="s">
        <v>30</v>
      </c>
      <c r="S17" s="176" t="s">
        <v>34</v>
      </c>
      <c r="T17" s="185" t="s">
        <v>33</v>
      </c>
      <c r="U17" s="174" t="s">
        <v>30</v>
      </c>
      <c r="V17" s="176" t="s">
        <v>34</v>
      </c>
      <c r="W17" s="185" t="s">
        <v>33</v>
      </c>
      <c r="X17" s="174" t="s">
        <v>30</v>
      </c>
      <c r="Y17" s="176" t="s">
        <v>34</v>
      </c>
      <c r="Z17" s="185" t="s">
        <v>33</v>
      </c>
      <c r="AA17" s="174" t="s">
        <v>30</v>
      </c>
      <c r="AB17" s="174" t="s">
        <v>34</v>
      </c>
      <c r="AC17" s="76" t="s">
        <v>13</v>
      </c>
      <c r="AD17" s="174" t="s">
        <v>83</v>
      </c>
      <c r="AE17" s="174" t="s">
        <v>33</v>
      </c>
      <c r="AF17" s="174" t="str">
        <f>$AF$3</f>
        <v>Parcela de Recuperação da Conta Gráfica R$/m³</v>
      </c>
      <c r="AG17" s="174" t="s">
        <v>30</v>
      </c>
      <c r="AH17" s="176" t="s">
        <v>34</v>
      </c>
      <c r="AI17" s="76" t="s">
        <v>13</v>
      </c>
      <c r="AJ17" s="174" t="s">
        <v>83</v>
      </c>
      <c r="AK17" s="174" t="s">
        <v>33</v>
      </c>
      <c r="AL17" s="174" t="str">
        <f>$AF$3</f>
        <v>Parcela de Recuperação da Conta Gráfica R$/m³</v>
      </c>
      <c r="AM17" s="174" t="s">
        <v>30</v>
      </c>
      <c r="AN17" s="176" t="s">
        <v>34</v>
      </c>
      <c r="AO17" s="76" t="s">
        <v>13</v>
      </c>
      <c r="AP17" s="174" t="s">
        <v>83</v>
      </c>
      <c r="AQ17" s="174" t="s">
        <v>33</v>
      </c>
      <c r="AR17" s="174" t="str">
        <f>$AF$3</f>
        <v>Parcela de Recuperação da Conta Gráfica R$/m³</v>
      </c>
      <c r="AS17" s="174" t="s">
        <v>30</v>
      </c>
      <c r="AT17" s="176" t="s">
        <v>34</v>
      </c>
      <c r="AU17" s="76" t="s">
        <v>13</v>
      </c>
      <c r="AV17" s="174" t="s">
        <v>83</v>
      </c>
      <c r="AW17" s="174" t="s">
        <v>33</v>
      </c>
      <c r="AX17" s="174" t="str">
        <f>$AF$3</f>
        <v>Parcela de Recuperação da Conta Gráfica R$/m³</v>
      </c>
      <c r="AY17" s="174" t="s">
        <v>30</v>
      </c>
      <c r="AZ17" s="176" t="s">
        <v>34</v>
      </c>
      <c r="BA17" s="76" t="s">
        <v>13</v>
      </c>
      <c r="BB17" s="174" t="s">
        <v>106</v>
      </c>
      <c r="BC17" s="174" t="s">
        <v>107</v>
      </c>
      <c r="BD17" s="174" t="s">
        <v>108</v>
      </c>
      <c r="BE17" s="174" t="s">
        <v>109</v>
      </c>
      <c r="BF17" s="176" t="s">
        <v>34</v>
      </c>
      <c r="BH17" s="158" t="s">
        <v>180</v>
      </c>
      <c r="BI17" s="160" t="s">
        <v>176</v>
      </c>
    </row>
    <row r="18" spans="1:67" ht="36.75" customHeight="1" x14ac:dyDescent="0.3">
      <c r="A18" s="24" t="s">
        <v>2</v>
      </c>
      <c r="B18" s="186"/>
      <c r="C18" s="175"/>
      <c r="D18" s="177"/>
      <c r="E18" s="186"/>
      <c r="F18" s="175"/>
      <c r="G18" s="177"/>
      <c r="H18" s="186"/>
      <c r="I18" s="175"/>
      <c r="J18" s="177"/>
      <c r="K18" s="186"/>
      <c r="L18" s="175"/>
      <c r="M18" s="177"/>
      <c r="N18" s="186"/>
      <c r="O18" s="175"/>
      <c r="P18" s="177"/>
      <c r="Q18" s="186"/>
      <c r="R18" s="175"/>
      <c r="S18" s="177"/>
      <c r="T18" s="186"/>
      <c r="U18" s="175"/>
      <c r="V18" s="177"/>
      <c r="W18" s="186"/>
      <c r="X18" s="175"/>
      <c r="Y18" s="177"/>
      <c r="Z18" s="186"/>
      <c r="AA18" s="175"/>
      <c r="AB18" s="175"/>
      <c r="AC18" s="29" t="s">
        <v>2</v>
      </c>
      <c r="AD18" s="175"/>
      <c r="AE18" s="175"/>
      <c r="AF18" s="175"/>
      <c r="AG18" s="175"/>
      <c r="AH18" s="177"/>
      <c r="AI18" s="29" t="s">
        <v>2</v>
      </c>
      <c r="AJ18" s="175"/>
      <c r="AK18" s="175"/>
      <c r="AL18" s="175"/>
      <c r="AM18" s="175"/>
      <c r="AN18" s="177"/>
      <c r="AO18" s="29" t="s">
        <v>2</v>
      </c>
      <c r="AP18" s="175"/>
      <c r="AQ18" s="175"/>
      <c r="AR18" s="175"/>
      <c r="AS18" s="175"/>
      <c r="AT18" s="177"/>
      <c r="AU18" s="29" t="s">
        <v>2</v>
      </c>
      <c r="AV18" s="175"/>
      <c r="AW18" s="175"/>
      <c r="AX18" s="175"/>
      <c r="AY18" s="175"/>
      <c r="AZ18" s="177"/>
      <c r="BA18" s="128" t="s">
        <v>2</v>
      </c>
      <c r="BB18" s="175"/>
      <c r="BC18" s="175"/>
      <c r="BD18" s="175"/>
      <c r="BE18" s="175"/>
      <c r="BF18" s="177"/>
      <c r="BH18" s="166"/>
      <c r="BI18" s="167"/>
    </row>
    <row r="19" spans="1:67" x14ac:dyDescent="0.3">
      <c r="A19" s="90" t="s">
        <v>14</v>
      </c>
      <c r="B19" s="91">
        <f>$B$5</f>
        <v>1.2677863941192562</v>
      </c>
      <c r="C19" s="91">
        <f>D19-B19</f>
        <v>1.6640136058807438</v>
      </c>
      <c r="D19" s="92">
        <v>2.9318</v>
      </c>
      <c r="E19" s="91">
        <f t="shared" ref="E19:E21" si="32">$E$5</f>
        <v>1.0410999999999999</v>
      </c>
      <c r="F19" s="91">
        <f t="shared" ref="F19:F21" si="33">G19-E19</f>
        <v>1.6640136058807438</v>
      </c>
      <c r="G19" s="92">
        <f t="shared" ref="G19:G21" si="34">C19+E19</f>
        <v>2.7051136058807437</v>
      </c>
      <c r="H19" s="91">
        <f>$H$5</f>
        <v>1.2934000000000001</v>
      </c>
      <c r="I19" s="91">
        <f t="shared" ref="I19:I21" si="35">J19-H19</f>
        <v>1.6639999999999997</v>
      </c>
      <c r="J19" s="92">
        <v>2.9573999999999998</v>
      </c>
      <c r="K19" s="91">
        <f>$H$5</f>
        <v>1.2934000000000001</v>
      </c>
      <c r="L19" s="91">
        <f t="shared" ref="L19:L21" si="36">M19-K19</f>
        <v>2.0838000000000001</v>
      </c>
      <c r="M19" s="92">
        <v>3.3772000000000002</v>
      </c>
      <c r="N19" s="91">
        <f>$N$5</f>
        <v>1.5673999999999999</v>
      </c>
      <c r="O19" s="91">
        <f>P19-N19</f>
        <v>2.0838000000000001</v>
      </c>
      <c r="P19" s="92">
        <v>3.6511999999999998</v>
      </c>
      <c r="Q19" s="91">
        <f t="shared" ref="Q19:Q21" si="37">Q$5</f>
        <v>2.0175000000000001</v>
      </c>
      <c r="R19" s="91">
        <f>S19-Q19</f>
        <v>2.0838000000000001</v>
      </c>
      <c r="S19" s="92">
        <v>4.1013000000000002</v>
      </c>
      <c r="T19" s="91">
        <f t="shared" ref="T19:T21" si="38">T$5</f>
        <v>2.7526000000000002</v>
      </c>
      <c r="U19" s="91">
        <f>V19-T19</f>
        <v>2.4534000000000002</v>
      </c>
      <c r="V19" s="92">
        <v>5.2060000000000004</v>
      </c>
      <c r="W19" s="91">
        <f t="shared" ref="W19:W21" si="39">W$5</f>
        <v>3.2854000000000001</v>
      </c>
      <c r="X19" s="91">
        <f>U19</f>
        <v>2.4534000000000002</v>
      </c>
      <c r="Y19" s="92">
        <f>W19+X19</f>
        <v>5.7388000000000003</v>
      </c>
      <c r="Z19" s="91">
        <f t="shared" ref="Z19:Z21" si="40">Z$5</f>
        <v>3.4291</v>
      </c>
      <c r="AA19" s="91">
        <f>X19</f>
        <v>2.4534000000000002</v>
      </c>
      <c r="AB19" s="95">
        <f>Z19+AA19</f>
        <v>5.8825000000000003</v>
      </c>
      <c r="AC19" s="97" t="s">
        <v>92</v>
      </c>
      <c r="AD19" s="80">
        <v>52.368000000000002</v>
      </c>
      <c r="AE19" s="80">
        <f>$AE$5</f>
        <v>2.6749999999999998</v>
      </c>
      <c r="AF19" s="80">
        <f t="shared" ref="AF19:AF27" si="41">$AF$5</f>
        <v>0.08</v>
      </c>
      <c r="AG19" s="80">
        <v>3.1823000000000001</v>
      </c>
      <c r="AH19" s="81">
        <f t="shared" ref="AH19:AH27" si="42">AE19+AF19+AG19</f>
        <v>5.9373000000000005</v>
      </c>
      <c r="AI19" s="97" t="s">
        <v>92</v>
      </c>
      <c r="AJ19" s="80">
        <v>52.368000000000002</v>
      </c>
      <c r="AK19" s="80">
        <f t="shared" ref="AK19:AK27" si="43">$AK$5</f>
        <v>2.4546000000000001</v>
      </c>
      <c r="AL19" s="80">
        <f t="shared" ref="AL19:AL27" si="44">$AF$5</f>
        <v>0.08</v>
      </c>
      <c r="AM19" s="80">
        <v>3.1823000000000001</v>
      </c>
      <c r="AN19" s="81">
        <f t="shared" ref="AN19:AN27" si="45">AK19+AL19+AM19</f>
        <v>5.7169000000000008</v>
      </c>
      <c r="AO19" s="97" t="s">
        <v>92</v>
      </c>
      <c r="AP19" s="80">
        <v>52.368000000000002</v>
      </c>
      <c r="AQ19" s="80">
        <f t="shared" ref="AQ19:AQ27" si="46">$AQ$5</f>
        <v>2.2803</v>
      </c>
      <c r="AR19" s="80">
        <f t="shared" ref="AR19:AR27" si="47">$AR$5</f>
        <v>9.5500000000000002E-2</v>
      </c>
      <c r="AS19" s="80">
        <v>3.1823000000000001</v>
      </c>
      <c r="AT19" s="81">
        <f t="shared" ref="AT19:AT27" si="48">AQ19+AR19+AS19</f>
        <v>5.5580999999999996</v>
      </c>
      <c r="AU19" s="97" t="s">
        <v>92</v>
      </c>
      <c r="AV19" s="80">
        <v>52.368000000000002</v>
      </c>
      <c r="AW19" s="80">
        <f t="shared" ref="AW19:AW27" si="49">$AW$5</f>
        <v>2.2363</v>
      </c>
      <c r="AX19" s="80">
        <f t="shared" ref="AX19:AX27" si="50">$AX$5</f>
        <v>0.1313367</v>
      </c>
      <c r="AY19" s="80">
        <v>3.0773000000000001</v>
      </c>
      <c r="AZ19" s="81">
        <f t="shared" ref="AZ19:AZ27" si="51">AW19+AX19+AY19</f>
        <v>5.4449366999999995</v>
      </c>
      <c r="BA19" s="98" t="s">
        <v>159</v>
      </c>
      <c r="BB19" s="138">
        <v>48.228476190476187</v>
      </c>
      <c r="BC19" s="91">
        <v>2.9058140317058281</v>
      </c>
      <c r="BD19" s="91">
        <v>2.3573</v>
      </c>
      <c r="BE19" s="91">
        <v>8.9700000000000002E-2</v>
      </c>
      <c r="BF19" s="92">
        <f>ROUND(BD19+BE19+BC19,4)</f>
        <v>5.3528000000000002</v>
      </c>
      <c r="BH19" s="18">
        <f t="shared" ref="BH19:BH27" si="52">ROUND((BB19/(1-$BO$19-$BO$20))/(1-$BO$21),4)</f>
        <v>60.391300000000001</v>
      </c>
      <c r="BI19" s="16">
        <f t="shared" ref="BI19:BI27" si="53">ROUND((BF19/(1-$BO$19-$BO$20))/(1-$BO$21),4)</f>
        <v>6.7027000000000001</v>
      </c>
      <c r="BK19" s="170" t="s">
        <v>177</v>
      </c>
      <c r="BL19" s="170"/>
      <c r="BM19" s="170"/>
      <c r="BN19" s="170"/>
      <c r="BO19" s="141">
        <v>1.6500000000000001E-2</v>
      </c>
    </row>
    <row r="20" spans="1:67" x14ac:dyDescent="0.3">
      <c r="A20" s="93" t="s">
        <v>15</v>
      </c>
      <c r="B20" s="1">
        <f t="shared" ref="B20:B21" si="54">$B$5</f>
        <v>1.2677863941192562</v>
      </c>
      <c r="C20" s="1">
        <f>D20-B20</f>
        <v>1.2072136058807439</v>
      </c>
      <c r="D20" s="43">
        <v>2.4750000000000001</v>
      </c>
      <c r="E20" s="1">
        <f t="shared" si="32"/>
        <v>1.0410999999999999</v>
      </c>
      <c r="F20" s="1">
        <f t="shared" si="33"/>
        <v>1.2072136058807439</v>
      </c>
      <c r="G20" s="43">
        <f t="shared" si="34"/>
        <v>2.2483136058807438</v>
      </c>
      <c r="H20" s="1">
        <f>$H$5</f>
        <v>1.2934000000000001</v>
      </c>
      <c r="I20" s="1">
        <f t="shared" si="35"/>
        <v>1.2071999999999998</v>
      </c>
      <c r="J20" s="43">
        <v>2.5005999999999999</v>
      </c>
      <c r="K20" s="1">
        <f>$H$5</f>
        <v>1.2934000000000001</v>
      </c>
      <c r="L20" s="1">
        <f t="shared" si="36"/>
        <v>1.5116999999999998</v>
      </c>
      <c r="M20" s="43">
        <v>2.8050999999999999</v>
      </c>
      <c r="N20" s="1">
        <f t="shared" ref="N20:N21" si="55">$N$5</f>
        <v>1.5673999999999999</v>
      </c>
      <c r="O20" s="1">
        <f>P20-N20</f>
        <v>1.5117</v>
      </c>
      <c r="P20" s="43">
        <v>3.0790999999999999</v>
      </c>
      <c r="Q20" s="1">
        <f t="shared" si="37"/>
        <v>2.0175000000000001</v>
      </c>
      <c r="R20" s="1">
        <f>S20-Q20</f>
        <v>1.5116999999999998</v>
      </c>
      <c r="S20" s="43">
        <v>3.5291999999999999</v>
      </c>
      <c r="T20" s="1">
        <f t="shared" si="38"/>
        <v>2.7526000000000002</v>
      </c>
      <c r="U20" s="1">
        <f>V20-T20</f>
        <v>1.7797999999999998</v>
      </c>
      <c r="V20" s="43">
        <v>4.5324</v>
      </c>
      <c r="W20" s="1">
        <f t="shared" si="39"/>
        <v>3.2854000000000001</v>
      </c>
      <c r="X20" s="1">
        <f t="shared" ref="X20:X21" si="56">U20</f>
        <v>1.7797999999999998</v>
      </c>
      <c r="Y20" s="43">
        <f t="shared" ref="Y20:Y21" si="57">W20+X20</f>
        <v>5.0651999999999999</v>
      </c>
      <c r="Z20" s="1">
        <f t="shared" si="40"/>
        <v>3.4291</v>
      </c>
      <c r="AA20" s="1">
        <f t="shared" ref="AA20:AA21" si="58">X20</f>
        <v>1.7797999999999998</v>
      </c>
      <c r="AB20" s="8">
        <f t="shared" ref="AB20:AB21" si="59">Z20+AA20</f>
        <v>5.2088999999999999</v>
      </c>
      <c r="AC20" s="98" t="s">
        <v>93</v>
      </c>
      <c r="AD20" s="83">
        <v>52.368000000000002</v>
      </c>
      <c r="AE20" s="83">
        <f t="shared" ref="AE20:AE26" si="60">$AE$5</f>
        <v>2.6749999999999998</v>
      </c>
      <c r="AF20" s="83">
        <f t="shared" si="41"/>
        <v>0.08</v>
      </c>
      <c r="AG20" s="83">
        <v>3.1440000000000001</v>
      </c>
      <c r="AH20" s="84">
        <f t="shared" si="42"/>
        <v>5.899</v>
      </c>
      <c r="AI20" s="98" t="s">
        <v>93</v>
      </c>
      <c r="AJ20" s="83">
        <v>52.368000000000002</v>
      </c>
      <c r="AK20" s="83">
        <f t="shared" si="43"/>
        <v>2.4546000000000001</v>
      </c>
      <c r="AL20" s="83">
        <f t="shared" si="44"/>
        <v>0.08</v>
      </c>
      <c r="AM20" s="83">
        <v>3.1440000000000001</v>
      </c>
      <c r="AN20" s="84">
        <f t="shared" si="45"/>
        <v>5.6786000000000003</v>
      </c>
      <c r="AO20" s="98" t="s">
        <v>93</v>
      </c>
      <c r="AP20" s="83">
        <v>52.368000000000002</v>
      </c>
      <c r="AQ20" s="83">
        <f t="shared" si="46"/>
        <v>2.2803</v>
      </c>
      <c r="AR20" s="83">
        <f t="shared" si="47"/>
        <v>9.5500000000000002E-2</v>
      </c>
      <c r="AS20" s="83">
        <v>3.1440000000000001</v>
      </c>
      <c r="AT20" s="84">
        <f t="shared" si="48"/>
        <v>5.5198</v>
      </c>
      <c r="AU20" s="98" t="s">
        <v>93</v>
      </c>
      <c r="AV20" s="83">
        <v>52.368000000000002</v>
      </c>
      <c r="AW20" s="83">
        <f t="shared" si="49"/>
        <v>2.2363</v>
      </c>
      <c r="AX20" s="83">
        <f t="shared" si="50"/>
        <v>0.1313367</v>
      </c>
      <c r="AY20" s="83">
        <v>3.0402</v>
      </c>
      <c r="AZ20" s="84">
        <f t="shared" si="51"/>
        <v>5.4078366999999998</v>
      </c>
      <c r="BA20" s="98" t="s">
        <v>160</v>
      </c>
      <c r="BB20" s="139">
        <v>48.228476190476187</v>
      </c>
      <c r="BC20" s="1">
        <v>2.4749519511425504</v>
      </c>
      <c r="BD20" s="1">
        <v>2.3573</v>
      </c>
      <c r="BE20" s="1">
        <v>8.9700000000000002E-2</v>
      </c>
      <c r="BF20" s="43">
        <f t="shared" ref="BF20:BF27" si="61">ROUND(BD20+BE20+BC20,4)</f>
        <v>4.9219999999999997</v>
      </c>
      <c r="BH20" s="10">
        <f t="shared" si="52"/>
        <v>60.391300000000001</v>
      </c>
      <c r="BI20" s="11">
        <f t="shared" si="53"/>
        <v>6.1632999999999996</v>
      </c>
      <c r="BK20" s="170" t="s">
        <v>178</v>
      </c>
      <c r="BL20" s="170"/>
      <c r="BM20" s="170"/>
      <c r="BN20" s="170"/>
      <c r="BO20" s="141">
        <v>7.5999999999999998E-2</v>
      </c>
    </row>
    <row r="21" spans="1:67" x14ac:dyDescent="0.3">
      <c r="A21" s="93" t="s">
        <v>16</v>
      </c>
      <c r="B21" s="1">
        <f t="shared" si="54"/>
        <v>1.2677863941192562</v>
      </c>
      <c r="C21" s="1">
        <f>D21-B21</f>
        <v>1.0523136058807439</v>
      </c>
      <c r="D21" s="43">
        <v>2.3201000000000001</v>
      </c>
      <c r="E21" s="1">
        <f t="shared" si="32"/>
        <v>1.0410999999999999</v>
      </c>
      <c r="F21" s="1">
        <f t="shared" si="33"/>
        <v>1.0523136058807439</v>
      </c>
      <c r="G21" s="43">
        <f t="shared" si="34"/>
        <v>2.0934136058807438</v>
      </c>
      <c r="H21" s="1">
        <f>$H$5</f>
        <v>1.2934000000000001</v>
      </c>
      <c r="I21" s="1">
        <f t="shared" si="35"/>
        <v>1.0522999999999998</v>
      </c>
      <c r="J21" s="43">
        <v>2.3456999999999999</v>
      </c>
      <c r="K21" s="1">
        <f>$H$5</f>
        <v>1.2934000000000001</v>
      </c>
      <c r="L21" s="1">
        <f t="shared" si="36"/>
        <v>1.3178000000000001</v>
      </c>
      <c r="M21" s="43">
        <v>2.6112000000000002</v>
      </c>
      <c r="N21" s="1">
        <f t="shared" si="55"/>
        <v>1.5673999999999999</v>
      </c>
      <c r="O21" s="1">
        <f>P21-N21</f>
        <v>1.3178000000000003</v>
      </c>
      <c r="P21" s="43">
        <v>2.8852000000000002</v>
      </c>
      <c r="Q21" s="1">
        <f t="shared" si="37"/>
        <v>2.0175000000000001</v>
      </c>
      <c r="R21" s="1">
        <f>S21-Q21</f>
        <v>1.3178000000000001</v>
      </c>
      <c r="S21" s="43">
        <v>3.3353000000000002</v>
      </c>
      <c r="T21" s="1">
        <f t="shared" si="38"/>
        <v>2.7526000000000002</v>
      </c>
      <c r="U21" s="1">
        <f>V21-T21</f>
        <v>1.5514999999999999</v>
      </c>
      <c r="V21" s="43">
        <v>4.3041</v>
      </c>
      <c r="W21" s="1">
        <f t="shared" si="39"/>
        <v>3.2854000000000001</v>
      </c>
      <c r="X21" s="1">
        <f t="shared" si="56"/>
        <v>1.5514999999999999</v>
      </c>
      <c r="Y21" s="43">
        <f t="shared" si="57"/>
        <v>4.8369</v>
      </c>
      <c r="Z21" s="1">
        <f t="shared" si="40"/>
        <v>3.4291</v>
      </c>
      <c r="AA21" s="1">
        <f t="shared" si="58"/>
        <v>1.5514999999999999</v>
      </c>
      <c r="AB21" s="8">
        <f t="shared" si="59"/>
        <v>4.9805999999999999</v>
      </c>
      <c r="AC21" s="98" t="s">
        <v>94</v>
      </c>
      <c r="AD21" s="83">
        <v>52.368000000000002</v>
      </c>
      <c r="AE21" s="83">
        <f t="shared" si="60"/>
        <v>2.6749999999999998</v>
      </c>
      <c r="AF21" s="83">
        <f t="shared" si="41"/>
        <v>0.08</v>
      </c>
      <c r="AG21" s="83">
        <v>3.0495000000000001</v>
      </c>
      <c r="AH21" s="84">
        <f t="shared" si="42"/>
        <v>5.8045</v>
      </c>
      <c r="AI21" s="98" t="s">
        <v>94</v>
      </c>
      <c r="AJ21" s="83">
        <v>52.368000000000002</v>
      </c>
      <c r="AK21" s="83">
        <f t="shared" si="43"/>
        <v>2.4546000000000001</v>
      </c>
      <c r="AL21" s="83">
        <f t="shared" si="44"/>
        <v>0.08</v>
      </c>
      <c r="AM21" s="83">
        <v>3.0495000000000001</v>
      </c>
      <c r="AN21" s="84">
        <f t="shared" si="45"/>
        <v>5.5841000000000003</v>
      </c>
      <c r="AO21" s="98" t="s">
        <v>94</v>
      </c>
      <c r="AP21" s="83">
        <v>52.368000000000002</v>
      </c>
      <c r="AQ21" s="83">
        <f t="shared" si="46"/>
        <v>2.2803</v>
      </c>
      <c r="AR21" s="83">
        <f t="shared" si="47"/>
        <v>9.5500000000000002E-2</v>
      </c>
      <c r="AS21" s="83">
        <v>3.0495000000000001</v>
      </c>
      <c r="AT21" s="84">
        <f t="shared" si="48"/>
        <v>5.4253</v>
      </c>
      <c r="AU21" s="98" t="s">
        <v>94</v>
      </c>
      <c r="AV21" s="83">
        <v>52.368000000000002</v>
      </c>
      <c r="AW21" s="83">
        <f t="shared" si="49"/>
        <v>2.2363</v>
      </c>
      <c r="AX21" s="83">
        <f t="shared" si="50"/>
        <v>0.1313367</v>
      </c>
      <c r="AY21" s="83">
        <v>2.9489000000000001</v>
      </c>
      <c r="AZ21" s="84">
        <f t="shared" si="51"/>
        <v>5.3165367000000003</v>
      </c>
      <c r="BA21" s="98" t="s">
        <v>161</v>
      </c>
      <c r="BB21" s="139">
        <v>48.228476190476187</v>
      </c>
      <c r="BC21" s="1">
        <v>2.4549118543721651</v>
      </c>
      <c r="BD21" s="1">
        <v>2.3573</v>
      </c>
      <c r="BE21" s="1">
        <v>8.9700000000000002E-2</v>
      </c>
      <c r="BF21" s="43">
        <f t="shared" si="61"/>
        <v>4.9019000000000004</v>
      </c>
      <c r="BH21" s="10">
        <f t="shared" si="52"/>
        <v>60.391300000000001</v>
      </c>
      <c r="BI21" s="11">
        <f t="shared" si="53"/>
        <v>6.1380999999999997</v>
      </c>
      <c r="BK21" s="170" t="s">
        <v>179</v>
      </c>
      <c r="BL21" s="170"/>
      <c r="BM21" s="170"/>
      <c r="BN21" s="170"/>
      <c r="BO21" s="141">
        <v>0.12</v>
      </c>
    </row>
    <row r="22" spans="1:67" ht="15.6" customHeight="1" x14ac:dyDescent="0.3">
      <c r="A22" s="94" t="s">
        <v>17</v>
      </c>
      <c r="B22" s="45">
        <v>1.2677863941192562</v>
      </c>
      <c r="C22" s="45">
        <v>0.56391360588074391</v>
      </c>
      <c r="D22" s="46">
        <v>1.8317000000000001</v>
      </c>
      <c r="E22" s="45">
        <v>1.0410999999999999</v>
      </c>
      <c r="F22" s="45">
        <v>0.56391360588074391</v>
      </c>
      <c r="G22" s="46">
        <v>1.6050136058807438</v>
      </c>
      <c r="H22" s="45">
        <v>1.2934000000000001</v>
      </c>
      <c r="I22" s="45">
        <v>0.56389999999999985</v>
      </c>
      <c r="J22" s="46">
        <v>1.8573</v>
      </c>
      <c r="K22" s="45">
        <v>1.2934000000000001</v>
      </c>
      <c r="L22" s="45">
        <v>0.70619999999999994</v>
      </c>
      <c r="M22" s="46">
        <v>1.9996</v>
      </c>
      <c r="N22" s="45">
        <v>1.5673999999999999</v>
      </c>
      <c r="O22" s="45">
        <v>0.70620000000000016</v>
      </c>
      <c r="P22" s="46">
        <v>2.2736000000000001</v>
      </c>
      <c r="Q22" s="45">
        <v>2.0175000000000001</v>
      </c>
      <c r="R22" s="45">
        <v>0.70619999999999994</v>
      </c>
      <c r="S22" s="46">
        <v>2.7237</v>
      </c>
      <c r="T22" s="45">
        <v>2.7526000000000002</v>
      </c>
      <c r="U22" s="45">
        <v>0.83149999999999968</v>
      </c>
      <c r="V22" s="46">
        <v>3.5840999999999998</v>
      </c>
      <c r="W22" s="45">
        <v>3.2854000000000001</v>
      </c>
      <c r="X22" s="45">
        <v>0.83149999999999968</v>
      </c>
      <c r="Y22" s="46">
        <v>4.1168999999999993</v>
      </c>
      <c r="Z22" s="45">
        <v>3.4291</v>
      </c>
      <c r="AA22" s="45">
        <v>0.83149999999999968</v>
      </c>
      <c r="AB22" s="96">
        <v>4.2606000000000002</v>
      </c>
      <c r="AC22" s="98" t="s">
        <v>95</v>
      </c>
      <c r="AD22" s="83">
        <v>52.368000000000002</v>
      </c>
      <c r="AE22" s="83">
        <f t="shared" si="60"/>
        <v>2.6749999999999998</v>
      </c>
      <c r="AF22" s="83">
        <f t="shared" si="41"/>
        <v>0.08</v>
      </c>
      <c r="AG22" s="83">
        <v>2.8971</v>
      </c>
      <c r="AH22" s="84">
        <f t="shared" si="42"/>
        <v>5.6520999999999999</v>
      </c>
      <c r="AI22" s="98" t="s">
        <v>95</v>
      </c>
      <c r="AJ22" s="83">
        <v>52.368000000000002</v>
      </c>
      <c r="AK22" s="83">
        <f t="shared" si="43"/>
        <v>2.4546000000000001</v>
      </c>
      <c r="AL22" s="83">
        <f t="shared" si="44"/>
        <v>0.08</v>
      </c>
      <c r="AM22" s="83">
        <v>2.8971</v>
      </c>
      <c r="AN22" s="84">
        <f t="shared" si="45"/>
        <v>5.4317000000000002</v>
      </c>
      <c r="AO22" s="98" t="s">
        <v>95</v>
      </c>
      <c r="AP22" s="83">
        <v>52.368000000000002</v>
      </c>
      <c r="AQ22" s="83">
        <f t="shared" si="46"/>
        <v>2.2803</v>
      </c>
      <c r="AR22" s="83">
        <f t="shared" si="47"/>
        <v>9.5500000000000002E-2</v>
      </c>
      <c r="AS22" s="83">
        <v>2.8971</v>
      </c>
      <c r="AT22" s="84">
        <f t="shared" si="48"/>
        <v>5.2728999999999999</v>
      </c>
      <c r="AU22" s="98" t="s">
        <v>95</v>
      </c>
      <c r="AV22" s="83">
        <v>52.368000000000002</v>
      </c>
      <c r="AW22" s="83">
        <f t="shared" si="49"/>
        <v>2.2363</v>
      </c>
      <c r="AX22" s="83">
        <f t="shared" si="50"/>
        <v>0.1313367</v>
      </c>
      <c r="AY22" s="83">
        <v>2.8014999999999999</v>
      </c>
      <c r="AZ22" s="84">
        <f t="shared" si="51"/>
        <v>5.1691366999999993</v>
      </c>
      <c r="BA22" s="98" t="s">
        <v>162</v>
      </c>
      <c r="BB22" s="139">
        <v>48.228476190476187</v>
      </c>
      <c r="BC22" s="1">
        <v>2.4288597285706643</v>
      </c>
      <c r="BD22" s="1">
        <v>2.3573</v>
      </c>
      <c r="BE22" s="1">
        <v>8.9700000000000002E-2</v>
      </c>
      <c r="BF22" s="43">
        <f t="shared" si="61"/>
        <v>4.8758999999999997</v>
      </c>
      <c r="BH22" s="10">
        <f t="shared" si="52"/>
        <v>60.391300000000001</v>
      </c>
      <c r="BI22" s="11">
        <f t="shared" si="53"/>
        <v>6.1055999999999999</v>
      </c>
      <c r="BK22" s="169" t="s">
        <v>181</v>
      </c>
      <c r="BL22" s="169"/>
      <c r="BM22" s="169"/>
      <c r="BN22" s="169"/>
      <c r="BO22" s="168">
        <v>5.0449999999999999</v>
      </c>
    </row>
    <row r="23" spans="1:67" x14ac:dyDescent="0.3">
      <c r="A23" s="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99" t="s">
        <v>96</v>
      </c>
      <c r="AD23" s="83">
        <v>157.0934</v>
      </c>
      <c r="AE23" s="83">
        <f t="shared" si="60"/>
        <v>2.6749999999999998</v>
      </c>
      <c r="AF23" s="83">
        <f t="shared" si="41"/>
        <v>0.08</v>
      </c>
      <c r="AG23" s="83">
        <v>2.5350000000000001</v>
      </c>
      <c r="AH23" s="84">
        <f t="shared" si="42"/>
        <v>5.29</v>
      </c>
      <c r="AI23" s="99" t="s">
        <v>96</v>
      </c>
      <c r="AJ23" s="83">
        <v>157.0934</v>
      </c>
      <c r="AK23" s="83">
        <f t="shared" si="43"/>
        <v>2.4546000000000001</v>
      </c>
      <c r="AL23" s="83">
        <f t="shared" si="44"/>
        <v>0.08</v>
      </c>
      <c r="AM23" s="83">
        <v>2.5350000000000001</v>
      </c>
      <c r="AN23" s="84">
        <f t="shared" si="45"/>
        <v>5.0696000000000003</v>
      </c>
      <c r="AO23" s="99" t="s">
        <v>96</v>
      </c>
      <c r="AP23" s="83">
        <v>157.0934</v>
      </c>
      <c r="AQ23" s="83">
        <f t="shared" si="46"/>
        <v>2.2803</v>
      </c>
      <c r="AR23" s="83">
        <f t="shared" si="47"/>
        <v>9.5500000000000002E-2</v>
      </c>
      <c r="AS23" s="83">
        <v>2.5350000000000001</v>
      </c>
      <c r="AT23" s="84">
        <f t="shared" si="48"/>
        <v>4.9108000000000001</v>
      </c>
      <c r="AU23" s="99" t="s">
        <v>96</v>
      </c>
      <c r="AV23" s="83">
        <v>157.0934</v>
      </c>
      <c r="AW23" s="83">
        <f t="shared" si="49"/>
        <v>2.2363</v>
      </c>
      <c r="AX23" s="83">
        <f t="shared" si="50"/>
        <v>0.1313367</v>
      </c>
      <c r="AY23" s="83">
        <v>2.4512999999999998</v>
      </c>
      <c r="AZ23" s="84">
        <f t="shared" si="51"/>
        <v>4.8189367000000001</v>
      </c>
      <c r="BA23" s="99" t="s">
        <v>163</v>
      </c>
      <c r="BB23" s="139">
        <v>144.67552380952381</v>
      </c>
      <c r="BC23" s="1">
        <v>2.3847715156758174</v>
      </c>
      <c r="BD23" s="1">
        <v>2.3573</v>
      </c>
      <c r="BE23" s="1">
        <v>8.9700000000000002E-2</v>
      </c>
      <c r="BF23" s="43">
        <f t="shared" si="61"/>
        <v>4.8318000000000003</v>
      </c>
      <c r="BH23" s="10">
        <f t="shared" si="52"/>
        <v>181.16139999999999</v>
      </c>
      <c r="BI23" s="11">
        <f t="shared" si="53"/>
        <v>6.0503</v>
      </c>
      <c r="BK23" s="169"/>
      <c r="BL23" s="169"/>
      <c r="BM23" s="169"/>
      <c r="BN23" s="169"/>
      <c r="BO23" s="168"/>
    </row>
    <row r="24" spans="1:67" x14ac:dyDescent="0.3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99" t="s">
        <v>97</v>
      </c>
      <c r="AD24" s="83">
        <v>157.0934</v>
      </c>
      <c r="AE24" s="83">
        <f t="shared" si="60"/>
        <v>2.6749999999999998</v>
      </c>
      <c r="AF24" s="83">
        <f t="shared" si="41"/>
        <v>0.08</v>
      </c>
      <c r="AG24" s="83">
        <v>2.02</v>
      </c>
      <c r="AH24" s="84">
        <f t="shared" si="42"/>
        <v>4.7750000000000004</v>
      </c>
      <c r="AI24" s="99" t="s">
        <v>97</v>
      </c>
      <c r="AJ24" s="83">
        <v>157.0934</v>
      </c>
      <c r="AK24" s="83">
        <f t="shared" si="43"/>
        <v>2.4546000000000001</v>
      </c>
      <c r="AL24" s="83">
        <f t="shared" si="44"/>
        <v>0.08</v>
      </c>
      <c r="AM24" s="83">
        <v>2.02</v>
      </c>
      <c r="AN24" s="84">
        <f t="shared" si="45"/>
        <v>4.5546000000000006</v>
      </c>
      <c r="AO24" s="99" t="s">
        <v>97</v>
      </c>
      <c r="AP24" s="83">
        <v>157.0934</v>
      </c>
      <c r="AQ24" s="83">
        <f t="shared" si="46"/>
        <v>2.2803</v>
      </c>
      <c r="AR24" s="83">
        <f t="shared" si="47"/>
        <v>9.5500000000000002E-2</v>
      </c>
      <c r="AS24" s="83">
        <v>2.02</v>
      </c>
      <c r="AT24" s="84">
        <f t="shared" si="48"/>
        <v>4.3957999999999995</v>
      </c>
      <c r="AU24" s="99" t="s">
        <v>97</v>
      </c>
      <c r="AV24" s="83">
        <v>157.0934</v>
      </c>
      <c r="AW24" s="83">
        <f t="shared" si="49"/>
        <v>2.2363</v>
      </c>
      <c r="AX24" s="83">
        <f t="shared" si="50"/>
        <v>0.1313367</v>
      </c>
      <c r="AY24" s="83">
        <v>1.9533</v>
      </c>
      <c r="AZ24" s="84">
        <f t="shared" si="51"/>
        <v>4.3209366999999999</v>
      </c>
      <c r="BA24" s="99" t="s">
        <v>164</v>
      </c>
      <c r="BB24" s="139">
        <v>144.67552380952381</v>
      </c>
      <c r="BC24" s="1">
        <v>2.1543104028163897</v>
      </c>
      <c r="BD24" s="1">
        <v>2.3573</v>
      </c>
      <c r="BE24" s="1">
        <v>8.9700000000000002E-2</v>
      </c>
      <c r="BF24" s="43">
        <f t="shared" si="61"/>
        <v>4.6013000000000002</v>
      </c>
      <c r="BH24" s="10">
        <f t="shared" si="52"/>
        <v>181.16139999999999</v>
      </c>
      <c r="BI24" s="11">
        <f t="shared" si="53"/>
        <v>5.7617000000000003</v>
      </c>
      <c r="BK24" s="60" t="s">
        <v>183</v>
      </c>
      <c r="BL24" s="60"/>
      <c r="BM24" s="60"/>
      <c r="BN24" s="60"/>
      <c r="BO24" s="60"/>
    </row>
    <row r="25" spans="1:67" x14ac:dyDescent="0.3">
      <c r="A25" s="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99" t="s">
        <v>98</v>
      </c>
      <c r="AD25" s="83">
        <v>157.0934</v>
      </c>
      <c r="AE25" s="83">
        <f t="shared" si="60"/>
        <v>2.6749999999999998</v>
      </c>
      <c r="AF25" s="83">
        <f t="shared" si="41"/>
        <v>0.08</v>
      </c>
      <c r="AG25" s="83">
        <v>1.5656000000000001</v>
      </c>
      <c r="AH25" s="84">
        <f t="shared" si="42"/>
        <v>4.3205999999999998</v>
      </c>
      <c r="AI25" s="99" t="s">
        <v>98</v>
      </c>
      <c r="AJ25" s="83">
        <v>157.0934</v>
      </c>
      <c r="AK25" s="83">
        <f t="shared" si="43"/>
        <v>2.4546000000000001</v>
      </c>
      <c r="AL25" s="83">
        <f t="shared" si="44"/>
        <v>0.08</v>
      </c>
      <c r="AM25" s="83">
        <v>1.5656000000000001</v>
      </c>
      <c r="AN25" s="84">
        <f t="shared" si="45"/>
        <v>4.1002000000000001</v>
      </c>
      <c r="AO25" s="99" t="s">
        <v>98</v>
      </c>
      <c r="AP25" s="83">
        <v>157.0934</v>
      </c>
      <c r="AQ25" s="83">
        <f t="shared" si="46"/>
        <v>2.2803</v>
      </c>
      <c r="AR25" s="83">
        <f t="shared" si="47"/>
        <v>9.5500000000000002E-2</v>
      </c>
      <c r="AS25" s="83">
        <v>1.5656000000000001</v>
      </c>
      <c r="AT25" s="84">
        <f t="shared" si="48"/>
        <v>3.9413999999999998</v>
      </c>
      <c r="AU25" s="99" t="s">
        <v>98</v>
      </c>
      <c r="AV25" s="83">
        <v>157.0934</v>
      </c>
      <c r="AW25" s="83">
        <f t="shared" si="49"/>
        <v>2.2363</v>
      </c>
      <c r="AX25" s="83">
        <f t="shared" si="50"/>
        <v>0.1313367</v>
      </c>
      <c r="AY25" s="83">
        <v>1.5139</v>
      </c>
      <c r="AZ25" s="84">
        <f t="shared" si="51"/>
        <v>3.8815366999999998</v>
      </c>
      <c r="BA25" s="99" t="s">
        <v>165</v>
      </c>
      <c r="BB25" s="139">
        <v>144.67552380952381</v>
      </c>
      <c r="BC25" s="1">
        <v>1.5030072577788764</v>
      </c>
      <c r="BD25" s="1">
        <v>2.3573</v>
      </c>
      <c r="BE25" s="1">
        <v>8.9700000000000002E-2</v>
      </c>
      <c r="BF25" s="43">
        <f t="shared" si="61"/>
        <v>3.95</v>
      </c>
      <c r="BH25" s="10">
        <f t="shared" si="52"/>
        <v>181.16139999999999</v>
      </c>
      <c r="BI25" s="11">
        <f t="shared" si="53"/>
        <v>4.9462000000000002</v>
      </c>
    </row>
    <row r="26" spans="1:67" x14ac:dyDescent="0.3">
      <c r="A26" s="2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99" t="s">
        <v>99</v>
      </c>
      <c r="AD26" s="83">
        <v>157.0934</v>
      </c>
      <c r="AE26" s="83">
        <f t="shared" si="60"/>
        <v>2.6749999999999998</v>
      </c>
      <c r="AF26" s="83">
        <f t="shared" si="41"/>
        <v>0.08</v>
      </c>
      <c r="AG26" s="83">
        <v>1.1741999999999999</v>
      </c>
      <c r="AH26" s="84">
        <f t="shared" si="42"/>
        <v>3.9291999999999998</v>
      </c>
      <c r="AI26" s="99" t="s">
        <v>99</v>
      </c>
      <c r="AJ26" s="83">
        <v>157.0934</v>
      </c>
      <c r="AK26" s="83">
        <f t="shared" si="43"/>
        <v>2.4546000000000001</v>
      </c>
      <c r="AL26" s="83">
        <f t="shared" si="44"/>
        <v>0.08</v>
      </c>
      <c r="AM26" s="83">
        <v>1.1741999999999999</v>
      </c>
      <c r="AN26" s="84">
        <f t="shared" si="45"/>
        <v>3.7088000000000001</v>
      </c>
      <c r="AO26" s="99" t="s">
        <v>99</v>
      </c>
      <c r="AP26" s="83">
        <v>157.0934</v>
      </c>
      <c r="AQ26" s="83">
        <f t="shared" si="46"/>
        <v>2.2803</v>
      </c>
      <c r="AR26" s="83">
        <f t="shared" si="47"/>
        <v>9.5500000000000002E-2</v>
      </c>
      <c r="AS26" s="83">
        <v>1.1741999999999999</v>
      </c>
      <c r="AT26" s="84">
        <f t="shared" si="48"/>
        <v>3.55</v>
      </c>
      <c r="AU26" s="99" t="s">
        <v>99</v>
      </c>
      <c r="AV26" s="83">
        <v>157.0934</v>
      </c>
      <c r="AW26" s="83">
        <f t="shared" si="49"/>
        <v>2.2363</v>
      </c>
      <c r="AX26" s="83">
        <f t="shared" si="50"/>
        <v>0.1313367</v>
      </c>
      <c r="AY26" s="83">
        <v>1.1355</v>
      </c>
      <c r="AZ26" s="84">
        <f t="shared" si="51"/>
        <v>3.5031366999999998</v>
      </c>
      <c r="BA26" s="99" t="s">
        <v>166</v>
      </c>
      <c r="BB26" s="139">
        <v>144.67552380952381</v>
      </c>
      <c r="BC26" s="1">
        <v>1.002004838519251</v>
      </c>
      <c r="BD26" s="1">
        <v>2.3573</v>
      </c>
      <c r="BE26" s="1">
        <v>8.9700000000000002E-2</v>
      </c>
      <c r="BF26" s="43">
        <f t="shared" si="61"/>
        <v>3.4489999999999998</v>
      </c>
      <c r="BH26" s="10">
        <f t="shared" si="52"/>
        <v>181.16139999999999</v>
      </c>
      <c r="BI26" s="11">
        <f t="shared" si="53"/>
        <v>4.3188000000000004</v>
      </c>
    </row>
    <row r="27" spans="1:67" x14ac:dyDescent="0.3">
      <c r="A27" s="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100" t="s">
        <v>100</v>
      </c>
      <c r="AD27" s="86">
        <v>157.0934</v>
      </c>
      <c r="AE27" s="86">
        <f>$AE$5</f>
        <v>2.6749999999999998</v>
      </c>
      <c r="AF27" s="86">
        <f t="shared" si="41"/>
        <v>0.08</v>
      </c>
      <c r="AG27" s="86">
        <v>0.95489999999999997</v>
      </c>
      <c r="AH27" s="87">
        <f t="shared" si="42"/>
        <v>3.7098999999999998</v>
      </c>
      <c r="AI27" s="100" t="s">
        <v>100</v>
      </c>
      <c r="AJ27" s="86">
        <v>157.0934</v>
      </c>
      <c r="AK27" s="86">
        <f t="shared" si="43"/>
        <v>2.4546000000000001</v>
      </c>
      <c r="AL27" s="86">
        <f t="shared" si="44"/>
        <v>0.08</v>
      </c>
      <c r="AM27" s="86">
        <v>0.95489999999999997</v>
      </c>
      <c r="AN27" s="87">
        <f t="shared" si="45"/>
        <v>3.4895</v>
      </c>
      <c r="AO27" s="100" t="s">
        <v>100</v>
      </c>
      <c r="AP27" s="86">
        <v>157.0934</v>
      </c>
      <c r="AQ27" s="86">
        <f t="shared" si="46"/>
        <v>2.2803</v>
      </c>
      <c r="AR27" s="86">
        <f t="shared" si="47"/>
        <v>9.5500000000000002E-2</v>
      </c>
      <c r="AS27" s="86">
        <v>0.95489999999999997</v>
      </c>
      <c r="AT27" s="87">
        <f t="shared" si="48"/>
        <v>3.3306999999999998</v>
      </c>
      <c r="AU27" s="100" t="s">
        <v>100</v>
      </c>
      <c r="AV27" s="86">
        <v>157.0934</v>
      </c>
      <c r="AW27" s="86">
        <f t="shared" si="49"/>
        <v>2.2363</v>
      </c>
      <c r="AX27" s="86">
        <f t="shared" si="50"/>
        <v>0.1313367</v>
      </c>
      <c r="AY27" s="86">
        <v>0.9234</v>
      </c>
      <c r="AZ27" s="87">
        <f t="shared" si="51"/>
        <v>3.2910366999999998</v>
      </c>
      <c r="BA27" s="100" t="s">
        <v>167</v>
      </c>
      <c r="BB27" s="140">
        <v>144.67552380952381</v>
      </c>
      <c r="BC27" s="45">
        <v>0.901804354667326</v>
      </c>
      <c r="BD27" s="45">
        <v>2.3573</v>
      </c>
      <c r="BE27" s="45">
        <v>8.9700000000000002E-2</v>
      </c>
      <c r="BF27" s="46">
        <f t="shared" si="61"/>
        <v>3.3488000000000002</v>
      </c>
      <c r="BH27" s="12">
        <f t="shared" si="52"/>
        <v>181.16139999999999</v>
      </c>
      <c r="BI27" s="13">
        <f t="shared" si="53"/>
        <v>4.1932999999999998</v>
      </c>
    </row>
    <row r="28" spans="1:67" x14ac:dyDescent="0.3"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67" ht="16.2" x14ac:dyDescent="0.3">
      <c r="A29" s="19" t="s">
        <v>31</v>
      </c>
      <c r="B29" s="173" t="s">
        <v>56</v>
      </c>
      <c r="C29" s="173"/>
      <c r="D29" s="173"/>
      <c r="E29" s="173" t="s">
        <v>62</v>
      </c>
      <c r="F29" s="173"/>
      <c r="G29" s="173"/>
      <c r="H29" s="173" t="s">
        <v>66</v>
      </c>
      <c r="I29" s="173"/>
      <c r="J29" s="173"/>
      <c r="K29" s="173" t="s">
        <v>65</v>
      </c>
      <c r="L29" s="173"/>
      <c r="M29" s="173"/>
      <c r="N29" s="173" t="str">
        <f>$N$2</f>
        <v>01/MAI./2021</v>
      </c>
      <c r="O29" s="173"/>
      <c r="P29" s="173"/>
      <c r="Q29" s="173" t="str">
        <f>Q$2</f>
        <v>01/AGO./2021</v>
      </c>
      <c r="R29" s="173"/>
      <c r="S29" s="173"/>
      <c r="T29" s="173" t="str">
        <f>T$2</f>
        <v>01/FEV./2022</v>
      </c>
      <c r="U29" s="173"/>
      <c r="V29" s="173"/>
      <c r="W29" s="173" t="str">
        <f>W$2</f>
        <v>01/MAI./2022</v>
      </c>
      <c r="X29" s="173"/>
      <c r="Y29" s="173"/>
      <c r="Z29" s="173" t="str">
        <f>Z$2</f>
        <v>01/AGO./2022</v>
      </c>
      <c r="AA29" s="173"/>
      <c r="AB29" s="173"/>
      <c r="AC29" s="173" t="str">
        <f>AC$2</f>
        <v>01/FEV./2023</v>
      </c>
      <c r="AD29" s="173"/>
      <c r="AE29" s="173"/>
      <c r="AF29" s="173"/>
      <c r="AG29" s="173"/>
      <c r="AH29" s="173"/>
      <c r="AI29" s="173" t="str">
        <f>AI$2</f>
        <v>01/MAI./2023</v>
      </c>
      <c r="AJ29" s="173"/>
      <c r="AK29" s="173"/>
      <c r="AL29" s="173"/>
      <c r="AM29" s="173"/>
      <c r="AN29" s="173"/>
      <c r="AO29" s="173" t="str">
        <f>AO$2</f>
        <v>01/AGO./2023</v>
      </c>
      <c r="AP29" s="173"/>
      <c r="AQ29" s="173"/>
      <c r="AR29" s="173"/>
      <c r="AS29" s="173"/>
      <c r="AT29" s="173"/>
      <c r="AU29" s="173" t="str">
        <f>AU$2</f>
        <v>01/FEV./2024</v>
      </c>
      <c r="AV29" s="173"/>
      <c r="AW29" s="173"/>
      <c r="AX29" s="173"/>
      <c r="AY29" s="173"/>
      <c r="AZ29" s="173"/>
      <c r="BA29" s="173" t="str">
        <f>BA$2</f>
        <v>01/AGO./2024</v>
      </c>
      <c r="BB29" s="173"/>
      <c r="BC29" s="173"/>
      <c r="BD29" s="173"/>
      <c r="BE29" s="173"/>
      <c r="BF29" s="173"/>
    </row>
    <row r="30" spans="1:67" ht="36.75" customHeight="1" x14ac:dyDescent="0.3">
      <c r="A30" s="88" t="s">
        <v>18</v>
      </c>
      <c r="B30" s="185" t="s">
        <v>33</v>
      </c>
      <c r="C30" s="174" t="s">
        <v>30</v>
      </c>
      <c r="D30" s="176" t="s">
        <v>34</v>
      </c>
      <c r="E30" s="185" t="s">
        <v>33</v>
      </c>
      <c r="F30" s="174" t="s">
        <v>30</v>
      </c>
      <c r="G30" s="176" t="s">
        <v>34</v>
      </c>
      <c r="H30" s="185" t="s">
        <v>33</v>
      </c>
      <c r="I30" s="174" t="s">
        <v>30</v>
      </c>
      <c r="J30" s="176" t="s">
        <v>34</v>
      </c>
      <c r="K30" s="185" t="s">
        <v>33</v>
      </c>
      <c r="L30" s="174" t="s">
        <v>30</v>
      </c>
      <c r="M30" s="176" t="s">
        <v>34</v>
      </c>
      <c r="N30" s="185" t="s">
        <v>33</v>
      </c>
      <c r="O30" s="174" t="s">
        <v>30</v>
      </c>
      <c r="P30" s="176" t="s">
        <v>34</v>
      </c>
      <c r="Q30" s="185" t="s">
        <v>33</v>
      </c>
      <c r="R30" s="174" t="s">
        <v>30</v>
      </c>
      <c r="S30" s="176" t="s">
        <v>34</v>
      </c>
      <c r="T30" s="185" t="s">
        <v>33</v>
      </c>
      <c r="U30" s="174" t="s">
        <v>30</v>
      </c>
      <c r="V30" s="176" t="s">
        <v>34</v>
      </c>
      <c r="W30" s="185" t="s">
        <v>33</v>
      </c>
      <c r="X30" s="174" t="s">
        <v>30</v>
      </c>
      <c r="Y30" s="176" t="s">
        <v>34</v>
      </c>
      <c r="Z30" s="185" t="s">
        <v>33</v>
      </c>
      <c r="AA30" s="174" t="s">
        <v>30</v>
      </c>
      <c r="AB30" s="176" t="s">
        <v>34</v>
      </c>
      <c r="AC30" s="61"/>
      <c r="AD30" s="174"/>
      <c r="AE30" s="174" t="s">
        <v>33</v>
      </c>
      <c r="AF30" s="174" t="str">
        <f>$AF$3</f>
        <v>Parcela de Recuperação da Conta Gráfica R$/m³</v>
      </c>
      <c r="AG30" s="174" t="s">
        <v>30</v>
      </c>
      <c r="AH30" s="176" t="s">
        <v>34</v>
      </c>
      <c r="AI30" s="61"/>
      <c r="AJ30" s="174"/>
      <c r="AK30" s="174" t="s">
        <v>33</v>
      </c>
      <c r="AL30" s="174" t="str">
        <f>$AF$3</f>
        <v>Parcela de Recuperação da Conta Gráfica R$/m³</v>
      </c>
      <c r="AM30" s="174" t="s">
        <v>30</v>
      </c>
      <c r="AN30" s="176" t="s">
        <v>34</v>
      </c>
      <c r="AO30" s="61"/>
      <c r="AP30" s="174"/>
      <c r="AQ30" s="174" t="s">
        <v>33</v>
      </c>
      <c r="AR30" s="174" t="str">
        <f>$AF$3</f>
        <v>Parcela de Recuperação da Conta Gráfica R$/m³</v>
      </c>
      <c r="AS30" s="174" t="s">
        <v>30</v>
      </c>
      <c r="AT30" s="176" t="s">
        <v>34</v>
      </c>
      <c r="AU30" s="61"/>
      <c r="AV30" s="174"/>
      <c r="AW30" s="174" t="s">
        <v>33</v>
      </c>
      <c r="AX30" s="174" t="str">
        <f>$AF$3</f>
        <v>Parcela de Recuperação da Conta Gráfica R$/m³</v>
      </c>
      <c r="AY30" s="174" t="s">
        <v>30</v>
      </c>
      <c r="AZ30" s="176" t="s">
        <v>34</v>
      </c>
      <c r="BA30" s="197" t="s">
        <v>173</v>
      </c>
      <c r="BB30" s="198"/>
      <c r="BC30" s="198"/>
      <c r="BD30" s="198"/>
      <c r="BE30" s="198"/>
      <c r="BF30" s="199"/>
    </row>
    <row r="31" spans="1:67" ht="36.75" customHeight="1" x14ac:dyDescent="0.3">
      <c r="A31" s="119" t="s">
        <v>2</v>
      </c>
      <c r="B31" s="186"/>
      <c r="C31" s="175"/>
      <c r="D31" s="177"/>
      <c r="E31" s="186"/>
      <c r="F31" s="175"/>
      <c r="G31" s="177"/>
      <c r="H31" s="186"/>
      <c r="I31" s="175"/>
      <c r="J31" s="177"/>
      <c r="K31" s="186"/>
      <c r="L31" s="175"/>
      <c r="M31" s="177"/>
      <c r="N31" s="186"/>
      <c r="O31" s="175"/>
      <c r="P31" s="177"/>
      <c r="Q31" s="186"/>
      <c r="R31" s="175"/>
      <c r="S31" s="177"/>
      <c r="T31" s="186"/>
      <c r="U31" s="175"/>
      <c r="V31" s="177"/>
      <c r="W31" s="186"/>
      <c r="X31" s="175"/>
      <c r="Y31" s="177"/>
      <c r="Z31" s="186"/>
      <c r="AA31" s="175"/>
      <c r="AB31" s="177"/>
      <c r="AC31" s="62"/>
      <c r="AD31" s="175"/>
      <c r="AE31" s="175"/>
      <c r="AF31" s="175"/>
      <c r="AG31" s="175"/>
      <c r="AH31" s="177"/>
      <c r="AI31" s="62"/>
      <c r="AJ31" s="175"/>
      <c r="AK31" s="175"/>
      <c r="AL31" s="175"/>
      <c r="AM31" s="175"/>
      <c r="AN31" s="177"/>
      <c r="AO31" s="62"/>
      <c r="AP31" s="175"/>
      <c r="AQ31" s="175"/>
      <c r="AR31" s="175"/>
      <c r="AS31" s="175"/>
      <c r="AT31" s="177"/>
      <c r="AU31" s="62"/>
      <c r="AV31" s="175"/>
      <c r="AW31" s="175"/>
      <c r="AX31" s="175"/>
      <c r="AY31" s="175"/>
      <c r="AZ31" s="177"/>
      <c r="BA31" s="191"/>
      <c r="BB31" s="192"/>
      <c r="BC31" s="192"/>
      <c r="BD31" s="192"/>
      <c r="BE31" s="192"/>
      <c r="BF31" s="193"/>
    </row>
    <row r="32" spans="1:67" x14ac:dyDescent="0.3">
      <c r="A32" s="25" t="s">
        <v>19</v>
      </c>
      <c r="B32" s="120">
        <f>$B$5</f>
        <v>1.2677863941192562</v>
      </c>
      <c r="C32" s="91">
        <f>D32-B32</f>
        <v>0.38221360588074371</v>
      </c>
      <c r="D32" s="92">
        <v>1.65</v>
      </c>
      <c r="E32" s="120">
        <f t="shared" ref="E32:E34" si="62">$E$5</f>
        <v>1.0410999999999999</v>
      </c>
      <c r="F32" s="91">
        <f t="shared" ref="F32:F34" si="63">G32-E32</f>
        <v>0.38221360588074371</v>
      </c>
      <c r="G32" s="92">
        <f t="shared" ref="G32:G34" si="64">C32+E32</f>
        <v>1.4233136058807436</v>
      </c>
      <c r="H32" s="120">
        <f>$H$5</f>
        <v>1.2934000000000001</v>
      </c>
      <c r="I32" s="91">
        <f t="shared" ref="I32:I34" si="65">J32-H32</f>
        <v>0.38219999999999987</v>
      </c>
      <c r="J32" s="92">
        <v>1.6756</v>
      </c>
      <c r="K32" s="120">
        <f>$H$5</f>
        <v>1.2934000000000001</v>
      </c>
      <c r="L32" s="91">
        <f t="shared" ref="L32:L34" si="66">M32-K32</f>
        <v>0.47859999999999991</v>
      </c>
      <c r="M32" s="92">
        <v>1.772</v>
      </c>
      <c r="N32" s="120">
        <f>$N$5</f>
        <v>1.5673999999999999</v>
      </c>
      <c r="O32" s="91">
        <f>P32-N32</f>
        <v>0.47859999999999991</v>
      </c>
      <c r="P32" s="92">
        <v>2.0459999999999998</v>
      </c>
      <c r="Q32" s="120">
        <f t="shared" ref="Q32:Q34" si="67">Q$5</f>
        <v>2.0175000000000001</v>
      </c>
      <c r="R32" s="91">
        <f>S32-Q32</f>
        <v>0.47860000000000014</v>
      </c>
      <c r="S32" s="92">
        <v>2.4961000000000002</v>
      </c>
      <c r="T32" s="120">
        <f t="shared" ref="T32:T34" si="68">T$5</f>
        <v>2.7526000000000002</v>
      </c>
      <c r="U32" s="91">
        <f>V32-T32</f>
        <v>0.56349999999999989</v>
      </c>
      <c r="V32" s="92">
        <v>3.3161</v>
      </c>
      <c r="W32" s="120">
        <f t="shared" ref="W32:W34" si="69">W$5</f>
        <v>3.2854000000000001</v>
      </c>
      <c r="X32" s="91">
        <f>U32</f>
        <v>0.56349999999999989</v>
      </c>
      <c r="Y32" s="92">
        <f>W32+X32</f>
        <v>3.8489</v>
      </c>
      <c r="Z32" s="120">
        <f t="shared" ref="Z32:Z34" si="70">Z$5</f>
        <v>3.4291</v>
      </c>
      <c r="AA32" s="91">
        <f>X32</f>
        <v>0.56349999999999989</v>
      </c>
      <c r="AB32" s="92">
        <f>Z32+AA32</f>
        <v>3.9925999999999999</v>
      </c>
      <c r="AC32" s="82"/>
      <c r="AD32" s="109"/>
      <c r="AE32" s="91">
        <f>$AE$5</f>
        <v>2.6749999999999998</v>
      </c>
      <c r="AF32" s="91">
        <f t="shared" ref="AF32:AF34" si="71">$AF$5</f>
        <v>0.08</v>
      </c>
      <c r="AG32" s="91">
        <v>0.59179999999999999</v>
      </c>
      <c r="AH32" s="92">
        <f t="shared" ref="AH32:AH34" si="72">AE32+AF32+AG32</f>
        <v>3.3468</v>
      </c>
      <c r="AI32" s="82"/>
      <c r="AJ32" s="109"/>
      <c r="AK32" s="91">
        <f t="shared" ref="AK32:AK34" si="73">$AK$5</f>
        <v>2.4546000000000001</v>
      </c>
      <c r="AL32" s="91">
        <f t="shared" ref="AL32:AL34" si="74">$AF$5</f>
        <v>0.08</v>
      </c>
      <c r="AM32" s="91">
        <v>0.59179999999999999</v>
      </c>
      <c r="AN32" s="92">
        <f t="shared" ref="AN32:AN34" si="75">AK32+AL32+AM32</f>
        <v>3.1264000000000003</v>
      </c>
      <c r="AO32" s="82"/>
      <c r="AP32" s="109"/>
      <c r="AQ32" s="91">
        <f t="shared" ref="AQ32:AQ34" si="76">$AQ$5</f>
        <v>2.2803</v>
      </c>
      <c r="AR32" s="91">
        <f t="shared" ref="AR32:AR34" si="77">$AR$5</f>
        <v>9.5500000000000002E-2</v>
      </c>
      <c r="AS32" s="91">
        <v>0.59179999999999999</v>
      </c>
      <c r="AT32" s="92">
        <f t="shared" ref="AT32:AT34" si="78">AQ32+AR32+AS32</f>
        <v>2.9676</v>
      </c>
      <c r="AU32" s="82"/>
      <c r="AV32" s="109"/>
      <c r="AW32" s="91">
        <f t="shared" ref="AW32:AW34" si="79">$AW$5</f>
        <v>2.2363</v>
      </c>
      <c r="AX32" s="91">
        <f t="shared" ref="AX32:AX34" si="80">$AX$5</f>
        <v>0.1313367</v>
      </c>
      <c r="AY32" s="91">
        <v>0.57230000000000003</v>
      </c>
      <c r="AZ32" s="92">
        <f t="shared" ref="AZ32:AZ34" si="81">AW32+AX32+AY32</f>
        <v>2.9399366999999996</v>
      </c>
      <c r="BA32" s="191"/>
      <c r="BB32" s="192"/>
      <c r="BC32" s="192"/>
      <c r="BD32" s="192"/>
      <c r="BE32" s="192"/>
      <c r="BF32" s="193"/>
    </row>
    <row r="33" spans="1:61" x14ac:dyDescent="0.3">
      <c r="A33" s="25" t="s">
        <v>20</v>
      </c>
      <c r="B33" s="49">
        <f t="shared" ref="B33:B34" si="82">$B$5</f>
        <v>1.2677863941192562</v>
      </c>
      <c r="C33" s="1">
        <f>D33-B33</f>
        <v>0.29061360588074381</v>
      </c>
      <c r="D33" s="43">
        <v>1.5584</v>
      </c>
      <c r="E33" s="49">
        <f t="shared" si="62"/>
        <v>1.0410999999999999</v>
      </c>
      <c r="F33" s="1">
        <f t="shared" si="63"/>
        <v>0.29061360588074381</v>
      </c>
      <c r="G33" s="43">
        <f t="shared" si="64"/>
        <v>1.3317136058807437</v>
      </c>
      <c r="H33" s="49">
        <f>$H$5</f>
        <v>1.2934000000000001</v>
      </c>
      <c r="I33" s="1">
        <f t="shared" si="65"/>
        <v>0.29059999999999997</v>
      </c>
      <c r="J33" s="43">
        <v>1.5840000000000001</v>
      </c>
      <c r="K33" s="49">
        <f>$H$5</f>
        <v>1.2934000000000001</v>
      </c>
      <c r="L33" s="1">
        <f t="shared" si="66"/>
        <v>0.36389999999999989</v>
      </c>
      <c r="M33" s="43">
        <v>1.6573</v>
      </c>
      <c r="N33" s="49">
        <f t="shared" ref="N33:N34" si="83">$N$5</f>
        <v>1.5673999999999999</v>
      </c>
      <c r="O33" s="1">
        <f>P33-N33</f>
        <v>0.36390000000000011</v>
      </c>
      <c r="P33" s="43">
        <v>1.9313</v>
      </c>
      <c r="Q33" s="49">
        <f t="shared" si="67"/>
        <v>2.0175000000000001</v>
      </c>
      <c r="R33" s="1">
        <f>S33-Q33</f>
        <v>0.36390000000000011</v>
      </c>
      <c r="S33" s="43">
        <v>2.3814000000000002</v>
      </c>
      <c r="T33" s="49">
        <f t="shared" si="68"/>
        <v>2.7526000000000002</v>
      </c>
      <c r="U33" s="1">
        <f>V33-T33</f>
        <v>0.42839999999999989</v>
      </c>
      <c r="V33" s="43">
        <v>3.181</v>
      </c>
      <c r="W33" s="49">
        <f t="shared" si="69"/>
        <v>3.2854000000000001</v>
      </c>
      <c r="X33" s="1">
        <f t="shared" ref="X33:X34" si="84">U33</f>
        <v>0.42839999999999989</v>
      </c>
      <c r="Y33" s="43">
        <f t="shared" ref="Y33:Y34" si="85">W33+X33</f>
        <v>3.7138</v>
      </c>
      <c r="Z33" s="49">
        <f t="shared" si="70"/>
        <v>3.4291</v>
      </c>
      <c r="AA33" s="1">
        <f t="shared" ref="AA33:AA34" si="86">X33</f>
        <v>0.42839999999999989</v>
      </c>
      <c r="AB33" s="43">
        <f t="shared" ref="AB33:AB34" si="87">Z33+AA33</f>
        <v>3.8574999999999999</v>
      </c>
      <c r="AC33" s="85"/>
      <c r="AD33" s="6"/>
      <c r="AE33" s="1">
        <f>$AE$5</f>
        <v>2.6749999999999998</v>
      </c>
      <c r="AF33" s="1">
        <f t="shared" si="71"/>
        <v>0.08</v>
      </c>
      <c r="AG33" s="1">
        <v>0.44990000000000002</v>
      </c>
      <c r="AH33" s="43">
        <f t="shared" si="72"/>
        <v>3.2048999999999999</v>
      </c>
      <c r="AI33" s="85"/>
      <c r="AJ33" s="6"/>
      <c r="AK33" s="1">
        <f t="shared" si="73"/>
        <v>2.4546000000000001</v>
      </c>
      <c r="AL33" s="1">
        <f t="shared" si="74"/>
        <v>0.08</v>
      </c>
      <c r="AM33" s="1">
        <v>0.44990000000000002</v>
      </c>
      <c r="AN33" s="43">
        <f t="shared" si="75"/>
        <v>2.9845000000000002</v>
      </c>
      <c r="AO33" s="85"/>
      <c r="AP33" s="6"/>
      <c r="AQ33" s="1">
        <f t="shared" si="76"/>
        <v>2.2803</v>
      </c>
      <c r="AR33" s="1">
        <f t="shared" si="77"/>
        <v>9.5500000000000002E-2</v>
      </c>
      <c r="AS33" s="1">
        <v>0.44990000000000002</v>
      </c>
      <c r="AT33" s="43">
        <f t="shared" si="78"/>
        <v>2.8256999999999999</v>
      </c>
      <c r="AU33" s="85"/>
      <c r="AV33" s="6"/>
      <c r="AW33" s="1">
        <f t="shared" si="79"/>
        <v>2.2363</v>
      </c>
      <c r="AX33" s="1">
        <f t="shared" si="80"/>
        <v>0.1313367</v>
      </c>
      <c r="AY33" s="1">
        <v>0.43509999999999999</v>
      </c>
      <c r="AZ33" s="43">
        <f t="shared" si="81"/>
        <v>2.8027366999999996</v>
      </c>
      <c r="BA33" s="191"/>
      <c r="BB33" s="192"/>
      <c r="BC33" s="192"/>
      <c r="BD33" s="192"/>
      <c r="BE33" s="192"/>
      <c r="BF33" s="193"/>
    </row>
    <row r="34" spans="1:61" x14ac:dyDescent="0.3">
      <c r="A34" s="26" t="s">
        <v>21</v>
      </c>
      <c r="B34" s="50">
        <f t="shared" si="82"/>
        <v>1.2677863941192562</v>
      </c>
      <c r="C34" s="45">
        <f>D34-B34</f>
        <v>0.27261360588074379</v>
      </c>
      <c r="D34" s="46">
        <v>1.5404</v>
      </c>
      <c r="E34" s="50">
        <f t="shared" si="62"/>
        <v>1.0410999999999999</v>
      </c>
      <c r="F34" s="45">
        <f t="shared" si="63"/>
        <v>0.27261360588074379</v>
      </c>
      <c r="G34" s="46">
        <f t="shared" si="64"/>
        <v>1.3137136058807437</v>
      </c>
      <c r="H34" s="50">
        <f>$H$5</f>
        <v>1.2934000000000001</v>
      </c>
      <c r="I34" s="45">
        <f t="shared" si="65"/>
        <v>0.27259999999999995</v>
      </c>
      <c r="J34" s="46">
        <v>1.5660000000000001</v>
      </c>
      <c r="K34" s="50">
        <f>$H$5</f>
        <v>1.2934000000000001</v>
      </c>
      <c r="L34" s="45">
        <f t="shared" si="66"/>
        <v>0.34139999999999993</v>
      </c>
      <c r="M34" s="46">
        <v>1.6348</v>
      </c>
      <c r="N34" s="50">
        <f t="shared" si="83"/>
        <v>1.5673999999999999</v>
      </c>
      <c r="O34" s="45">
        <f>P34-N34</f>
        <v>0.34140000000000015</v>
      </c>
      <c r="P34" s="46">
        <v>1.9088000000000001</v>
      </c>
      <c r="Q34" s="50">
        <f t="shared" si="67"/>
        <v>2.0175000000000001</v>
      </c>
      <c r="R34" s="45">
        <f>S34-Q34</f>
        <v>0.34140000000000015</v>
      </c>
      <c r="S34" s="46">
        <v>2.3589000000000002</v>
      </c>
      <c r="T34" s="50">
        <f t="shared" si="68"/>
        <v>2.7526000000000002</v>
      </c>
      <c r="U34" s="45">
        <f>V34-T34</f>
        <v>0.40199999999999969</v>
      </c>
      <c r="V34" s="46">
        <v>3.1545999999999998</v>
      </c>
      <c r="W34" s="50">
        <f t="shared" si="69"/>
        <v>3.2854000000000001</v>
      </c>
      <c r="X34" s="45">
        <f t="shared" si="84"/>
        <v>0.40199999999999969</v>
      </c>
      <c r="Y34" s="46">
        <f t="shared" si="85"/>
        <v>3.6873999999999998</v>
      </c>
      <c r="Z34" s="50">
        <f t="shared" si="70"/>
        <v>3.4291</v>
      </c>
      <c r="AA34" s="45">
        <f t="shared" si="86"/>
        <v>0.40199999999999969</v>
      </c>
      <c r="AB34" s="46">
        <f t="shared" si="87"/>
        <v>3.8310999999999997</v>
      </c>
      <c r="AC34" s="64"/>
      <c r="AD34" s="44"/>
      <c r="AE34" s="45">
        <f>$AE$5</f>
        <v>2.6749999999999998</v>
      </c>
      <c r="AF34" s="45">
        <f t="shared" si="71"/>
        <v>0.08</v>
      </c>
      <c r="AG34" s="45">
        <v>0.42220000000000002</v>
      </c>
      <c r="AH34" s="46">
        <f t="shared" si="72"/>
        <v>3.1772</v>
      </c>
      <c r="AI34" s="64"/>
      <c r="AJ34" s="44"/>
      <c r="AK34" s="45">
        <f t="shared" si="73"/>
        <v>2.4546000000000001</v>
      </c>
      <c r="AL34" s="45">
        <f t="shared" si="74"/>
        <v>0.08</v>
      </c>
      <c r="AM34" s="45">
        <v>0.42220000000000002</v>
      </c>
      <c r="AN34" s="46">
        <f t="shared" si="75"/>
        <v>2.9568000000000003</v>
      </c>
      <c r="AO34" s="64"/>
      <c r="AP34" s="44"/>
      <c r="AQ34" s="45">
        <f t="shared" si="76"/>
        <v>2.2803</v>
      </c>
      <c r="AR34" s="45">
        <f t="shared" si="77"/>
        <v>9.5500000000000002E-2</v>
      </c>
      <c r="AS34" s="45">
        <v>0.42220000000000002</v>
      </c>
      <c r="AT34" s="46">
        <f t="shared" si="78"/>
        <v>2.798</v>
      </c>
      <c r="AU34" s="64"/>
      <c r="AV34" s="44"/>
      <c r="AW34" s="45">
        <f t="shared" si="79"/>
        <v>2.2363</v>
      </c>
      <c r="AX34" s="45">
        <f t="shared" si="80"/>
        <v>0.1313367</v>
      </c>
      <c r="AY34" s="45">
        <v>0.4083</v>
      </c>
      <c r="AZ34" s="46">
        <f t="shared" si="81"/>
        <v>2.7759366999999999</v>
      </c>
      <c r="BA34" s="194"/>
      <c r="BB34" s="195"/>
      <c r="BC34" s="195"/>
      <c r="BD34" s="195"/>
      <c r="BE34" s="195"/>
      <c r="BF34" s="196"/>
    </row>
    <row r="35" spans="1:61" x14ac:dyDescent="0.3"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61" ht="16.2" x14ac:dyDescent="0.3">
      <c r="A36" s="19" t="s">
        <v>31</v>
      </c>
      <c r="B36" s="173" t="s">
        <v>56</v>
      </c>
      <c r="C36" s="173"/>
      <c r="D36" s="173"/>
      <c r="E36" s="173" t="s">
        <v>62</v>
      </c>
      <c r="F36" s="173"/>
      <c r="G36" s="173"/>
      <c r="H36" s="173" t="s">
        <v>67</v>
      </c>
      <c r="I36" s="173"/>
      <c r="J36" s="173"/>
      <c r="K36" s="173" t="s">
        <v>65</v>
      </c>
      <c r="L36" s="173"/>
      <c r="M36" s="173"/>
      <c r="N36" s="173" t="str">
        <f>$N$2</f>
        <v>01/MAI./2021</v>
      </c>
      <c r="O36" s="173"/>
      <c r="P36" s="173"/>
      <c r="Q36" s="173" t="str">
        <f>Q$2</f>
        <v>01/AGO./2021</v>
      </c>
      <c r="R36" s="173"/>
      <c r="S36" s="173"/>
      <c r="T36" s="173" t="str">
        <f>T$2</f>
        <v>01/FEV./2022</v>
      </c>
      <c r="U36" s="173"/>
      <c r="V36" s="173"/>
      <c r="W36" s="173" t="str">
        <f>W$2</f>
        <v>01/MAI./2022</v>
      </c>
      <c r="X36" s="173"/>
      <c r="Y36" s="173"/>
      <c r="Z36" s="173" t="str">
        <f>Z$2</f>
        <v>01/AGO./2022</v>
      </c>
      <c r="AA36" s="173"/>
      <c r="AB36" s="173"/>
      <c r="AC36" s="173" t="str">
        <f>AC$2</f>
        <v>01/FEV./2023</v>
      </c>
      <c r="AD36" s="173"/>
      <c r="AE36" s="173"/>
      <c r="AF36" s="173"/>
      <c r="AG36" s="173"/>
      <c r="AH36" s="173"/>
      <c r="AI36" s="173" t="str">
        <f>AI$2</f>
        <v>01/MAI./2023</v>
      </c>
      <c r="AJ36" s="173"/>
      <c r="AK36" s="173"/>
      <c r="AL36" s="173"/>
      <c r="AM36" s="173"/>
      <c r="AN36" s="173"/>
      <c r="AO36" s="173" t="str">
        <f>AO$2</f>
        <v>01/AGO./2023</v>
      </c>
      <c r="AP36" s="173"/>
      <c r="AQ36" s="173"/>
      <c r="AR36" s="173"/>
      <c r="AS36" s="173"/>
      <c r="AT36" s="173"/>
      <c r="AU36" s="173" t="str">
        <f>AU$2</f>
        <v>01/FEV./2024</v>
      </c>
      <c r="AV36" s="173"/>
      <c r="AW36" s="173"/>
      <c r="AX36" s="173"/>
      <c r="AY36" s="173"/>
      <c r="AZ36" s="173"/>
      <c r="BA36" s="173" t="str">
        <f>BA$2</f>
        <v>01/AGO./2024</v>
      </c>
      <c r="BB36" s="173"/>
      <c r="BC36" s="173"/>
      <c r="BD36" s="173"/>
      <c r="BE36" s="173"/>
      <c r="BF36" s="173"/>
    </row>
    <row r="37" spans="1:61" ht="36.75" customHeight="1" x14ac:dyDescent="0.3">
      <c r="A37" s="88" t="s">
        <v>22</v>
      </c>
      <c r="B37" s="185" t="s">
        <v>33</v>
      </c>
      <c r="C37" s="174" t="s">
        <v>30</v>
      </c>
      <c r="D37" s="176" t="s">
        <v>34</v>
      </c>
      <c r="E37" s="185" t="s">
        <v>33</v>
      </c>
      <c r="F37" s="174" t="s">
        <v>30</v>
      </c>
      <c r="G37" s="176" t="s">
        <v>34</v>
      </c>
      <c r="H37" s="185" t="s">
        <v>33</v>
      </c>
      <c r="I37" s="174" t="s">
        <v>30</v>
      </c>
      <c r="J37" s="176" t="s">
        <v>34</v>
      </c>
      <c r="K37" s="185" t="s">
        <v>33</v>
      </c>
      <c r="L37" s="174" t="s">
        <v>30</v>
      </c>
      <c r="M37" s="176" t="s">
        <v>34</v>
      </c>
      <c r="N37" s="185" t="s">
        <v>33</v>
      </c>
      <c r="O37" s="174" t="s">
        <v>30</v>
      </c>
      <c r="P37" s="176" t="s">
        <v>34</v>
      </c>
      <c r="Q37" s="185" t="s">
        <v>33</v>
      </c>
      <c r="R37" s="174" t="s">
        <v>30</v>
      </c>
      <c r="S37" s="176" t="s">
        <v>34</v>
      </c>
      <c r="T37" s="185" t="s">
        <v>33</v>
      </c>
      <c r="U37" s="174" t="s">
        <v>30</v>
      </c>
      <c r="V37" s="176" t="s">
        <v>34</v>
      </c>
      <c r="W37" s="185" t="s">
        <v>33</v>
      </c>
      <c r="X37" s="174" t="s">
        <v>30</v>
      </c>
      <c r="Y37" s="176" t="s">
        <v>34</v>
      </c>
      <c r="Z37" s="185" t="s">
        <v>33</v>
      </c>
      <c r="AA37" s="174" t="s">
        <v>30</v>
      </c>
      <c r="AB37" s="176" t="s">
        <v>34</v>
      </c>
      <c r="AC37" s="61"/>
      <c r="AD37" s="174"/>
      <c r="AE37" s="174" t="s">
        <v>33</v>
      </c>
      <c r="AF37" s="174" t="str">
        <f>$AF$3</f>
        <v>Parcela de Recuperação da Conta Gráfica R$/m³</v>
      </c>
      <c r="AG37" s="174" t="s">
        <v>30</v>
      </c>
      <c r="AH37" s="176" t="s">
        <v>34</v>
      </c>
      <c r="AI37" s="61"/>
      <c r="AJ37" s="174"/>
      <c r="AK37" s="174" t="s">
        <v>33</v>
      </c>
      <c r="AL37" s="174" t="str">
        <f>$AF$3</f>
        <v>Parcela de Recuperação da Conta Gráfica R$/m³</v>
      </c>
      <c r="AM37" s="174" t="s">
        <v>30</v>
      </c>
      <c r="AN37" s="176" t="s">
        <v>34</v>
      </c>
      <c r="AO37" s="61"/>
      <c r="AP37" s="174"/>
      <c r="AQ37" s="174" t="s">
        <v>33</v>
      </c>
      <c r="AR37" s="174" t="str">
        <f>$AF$3</f>
        <v>Parcela de Recuperação da Conta Gráfica R$/m³</v>
      </c>
      <c r="AS37" s="174" t="s">
        <v>30</v>
      </c>
      <c r="AT37" s="176" t="s">
        <v>34</v>
      </c>
      <c r="AU37" s="61"/>
      <c r="AV37" s="174"/>
      <c r="AW37" s="174" t="s">
        <v>33</v>
      </c>
      <c r="AX37" s="174" t="str">
        <f>$AF$3</f>
        <v>Parcela de Recuperação da Conta Gráfica R$/m³</v>
      </c>
      <c r="AY37" s="174" t="s">
        <v>30</v>
      </c>
      <c r="AZ37" s="176" t="s">
        <v>34</v>
      </c>
      <c r="BA37" s="61"/>
      <c r="BB37" s="174"/>
      <c r="BC37" s="174" t="s">
        <v>107</v>
      </c>
      <c r="BD37" s="174" t="s">
        <v>33</v>
      </c>
      <c r="BE37" s="174" t="s">
        <v>101</v>
      </c>
      <c r="BF37" s="176" t="s">
        <v>34</v>
      </c>
      <c r="BH37" s="158" t="s">
        <v>176</v>
      </c>
      <c r="BI37" s="160" t="s">
        <v>182</v>
      </c>
    </row>
    <row r="38" spans="1:61" ht="36.75" customHeight="1" x14ac:dyDescent="0.3">
      <c r="A38" s="24" t="s">
        <v>2</v>
      </c>
      <c r="B38" s="186"/>
      <c r="C38" s="175"/>
      <c r="D38" s="177"/>
      <c r="E38" s="186"/>
      <c r="F38" s="175"/>
      <c r="G38" s="177"/>
      <c r="H38" s="186"/>
      <c r="I38" s="175"/>
      <c r="J38" s="177"/>
      <c r="K38" s="186"/>
      <c r="L38" s="175"/>
      <c r="M38" s="177"/>
      <c r="N38" s="186"/>
      <c r="O38" s="175"/>
      <c r="P38" s="177"/>
      <c r="Q38" s="186"/>
      <c r="R38" s="175"/>
      <c r="S38" s="177"/>
      <c r="T38" s="186"/>
      <c r="U38" s="175"/>
      <c r="V38" s="177"/>
      <c r="W38" s="186"/>
      <c r="X38" s="175"/>
      <c r="Y38" s="177"/>
      <c r="Z38" s="186"/>
      <c r="AA38" s="175"/>
      <c r="AB38" s="177"/>
      <c r="AC38" s="62"/>
      <c r="AD38" s="175"/>
      <c r="AE38" s="175"/>
      <c r="AF38" s="175"/>
      <c r="AG38" s="175"/>
      <c r="AH38" s="177"/>
      <c r="AI38" s="62"/>
      <c r="AJ38" s="175"/>
      <c r="AK38" s="175"/>
      <c r="AL38" s="175"/>
      <c r="AM38" s="175"/>
      <c r="AN38" s="177"/>
      <c r="AO38" s="62"/>
      <c r="AP38" s="175"/>
      <c r="AQ38" s="175"/>
      <c r="AR38" s="175"/>
      <c r="AS38" s="175"/>
      <c r="AT38" s="177"/>
      <c r="AU38" s="62"/>
      <c r="AV38" s="175"/>
      <c r="AW38" s="175"/>
      <c r="AX38" s="175"/>
      <c r="AY38" s="175"/>
      <c r="AZ38" s="177"/>
      <c r="BA38" s="62"/>
      <c r="BB38" s="175"/>
      <c r="BC38" s="175"/>
      <c r="BD38" s="175"/>
      <c r="BE38" s="175"/>
      <c r="BF38" s="177"/>
      <c r="BH38" s="166"/>
      <c r="BI38" s="167"/>
    </row>
    <row r="39" spans="1:61" x14ac:dyDescent="0.3">
      <c r="A39" s="89" t="s">
        <v>23</v>
      </c>
      <c r="B39" s="102">
        <f>$B$5</f>
        <v>1.2677863941192562</v>
      </c>
      <c r="C39" s="103">
        <f>D39-B39</f>
        <v>0.14321360588074383</v>
      </c>
      <c r="D39" s="104">
        <v>1.411</v>
      </c>
      <c r="E39" s="102">
        <f>$E$5</f>
        <v>1.0410999999999999</v>
      </c>
      <c r="F39" s="103">
        <f>G39-E39</f>
        <v>0.14321360588074383</v>
      </c>
      <c r="G39" s="104">
        <f>C39+E39</f>
        <v>1.1843136058807437</v>
      </c>
      <c r="H39" s="102">
        <f>$H$5</f>
        <v>1.2934000000000001</v>
      </c>
      <c r="I39" s="103">
        <f>J39-H39</f>
        <v>0.14319999999999999</v>
      </c>
      <c r="J39" s="104">
        <v>1.4366000000000001</v>
      </c>
      <c r="K39" s="102">
        <f>$H$5</f>
        <v>1.2934000000000001</v>
      </c>
      <c r="L39" s="103">
        <f>M39-K39</f>
        <v>0.17929999999999979</v>
      </c>
      <c r="M39" s="104">
        <v>1.4726999999999999</v>
      </c>
      <c r="N39" s="102">
        <f>$N$5</f>
        <v>1.5673999999999999</v>
      </c>
      <c r="O39" s="103">
        <f>P39-N39</f>
        <v>0.17930000000000001</v>
      </c>
      <c r="P39" s="104">
        <v>1.7466999999999999</v>
      </c>
      <c r="Q39" s="102">
        <f>Q$5</f>
        <v>2.0175000000000001</v>
      </c>
      <c r="R39" s="103">
        <f>S39-Q39</f>
        <v>0.17930000000000001</v>
      </c>
      <c r="S39" s="104">
        <v>2.1968000000000001</v>
      </c>
      <c r="T39" s="102">
        <f>T$5</f>
        <v>2.7526000000000002</v>
      </c>
      <c r="U39" s="103">
        <f>V39-T39</f>
        <v>0.21109999999999962</v>
      </c>
      <c r="V39" s="104">
        <v>2.9636999999999998</v>
      </c>
      <c r="W39" s="102">
        <f>W$5</f>
        <v>3.2854000000000001</v>
      </c>
      <c r="X39" s="103">
        <f>U39</f>
        <v>0.21109999999999962</v>
      </c>
      <c r="Y39" s="104">
        <f>W39+X39</f>
        <v>3.4964999999999997</v>
      </c>
      <c r="Z39" s="102">
        <f>Z$5</f>
        <v>3.4291</v>
      </c>
      <c r="AA39" s="103">
        <f>X39</f>
        <v>0.21109999999999962</v>
      </c>
      <c r="AB39" s="104">
        <f>Z39+AA39</f>
        <v>3.6401999999999997</v>
      </c>
      <c r="AC39" s="71"/>
      <c r="AD39" s="72"/>
      <c r="AE39" s="103">
        <f>$AE$5</f>
        <v>2.6749999999999998</v>
      </c>
      <c r="AF39" s="103">
        <f>$AF$5</f>
        <v>0.08</v>
      </c>
      <c r="AG39" s="103">
        <v>0.22170000000000001</v>
      </c>
      <c r="AH39" s="104">
        <f t="shared" ref="AH39" si="88">AE39+AF39+AG39</f>
        <v>2.9767000000000001</v>
      </c>
      <c r="AI39" s="71"/>
      <c r="AJ39" s="72"/>
      <c r="AK39" s="103">
        <f t="shared" ref="AK39" si="89">$AK$5</f>
        <v>2.4546000000000001</v>
      </c>
      <c r="AL39" s="103">
        <f>$AF$5</f>
        <v>0.08</v>
      </c>
      <c r="AM39" s="103">
        <v>0.22170000000000001</v>
      </c>
      <c r="AN39" s="104">
        <f>AK39+AL39+AM39</f>
        <v>2.7563000000000004</v>
      </c>
      <c r="AO39" s="71"/>
      <c r="AP39" s="72"/>
      <c r="AQ39" s="103">
        <f>$AQ$5</f>
        <v>2.2803</v>
      </c>
      <c r="AR39" s="103">
        <f>$AR$5</f>
        <v>9.5500000000000002E-2</v>
      </c>
      <c r="AS39" s="103">
        <v>0.22170000000000001</v>
      </c>
      <c r="AT39" s="104">
        <f>AQ39+AR39+AS39</f>
        <v>2.5975000000000001</v>
      </c>
      <c r="AU39" s="71"/>
      <c r="AV39" s="72"/>
      <c r="AW39" s="103">
        <f>$AW$5</f>
        <v>2.2363</v>
      </c>
      <c r="AX39" s="103">
        <f>$AX$5</f>
        <v>0.1313367</v>
      </c>
      <c r="AY39" s="103">
        <v>0.21440000000000001</v>
      </c>
      <c r="AZ39" s="104">
        <f>AW39+AX39+AY39</f>
        <v>2.5820366999999997</v>
      </c>
      <c r="BA39" s="71"/>
      <c r="BB39" s="72"/>
      <c r="BC39" s="103">
        <v>0.20459984512240706</v>
      </c>
      <c r="BD39" s="103">
        <f>$BD$19</f>
        <v>2.3573</v>
      </c>
      <c r="BE39" s="103">
        <f>$BE$19</f>
        <v>8.9700000000000002E-2</v>
      </c>
      <c r="BF39" s="104">
        <f>ROUND(BD39+BE39+BC39,4)</f>
        <v>2.6516000000000002</v>
      </c>
      <c r="BH39" s="68">
        <f>ROUND((BF39/(1-$BO$19-$BO$20))/(1-$BO$21),4)</f>
        <v>3.3203</v>
      </c>
      <c r="BI39" s="69">
        <f>ROUND((BF39/(1-$BO$19-$BO$20))/(1-$BO$21),4)+ROUND($BO$22*$BO$21,4)-ROUND($BH$39*$BO$21,4)</f>
        <v>3.5272999999999999</v>
      </c>
    </row>
    <row r="40" spans="1:61" x14ac:dyDescent="0.3"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61" ht="16.2" x14ac:dyDescent="0.3">
      <c r="A41" s="19" t="s">
        <v>31</v>
      </c>
      <c r="B41" s="187">
        <v>2020</v>
      </c>
      <c r="C41" s="187"/>
      <c r="D41" s="187"/>
      <c r="E41" s="187">
        <v>2021</v>
      </c>
      <c r="F41" s="187"/>
      <c r="G41" s="187"/>
      <c r="H41" s="187">
        <v>2022</v>
      </c>
      <c r="I41" s="187"/>
      <c r="J41" s="187"/>
      <c r="K41" s="187">
        <v>2023</v>
      </c>
      <c r="L41" s="187"/>
      <c r="M41" s="187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73" t="str">
        <f>BA$2</f>
        <v>01/AGO./2024</v>
      </c>
      <c r="BB41" s="173"/>
      <c r="BC41" s="173"/>
      <c r="BD41" s="173"/>
      <c r="BE41" s="173"/>
      <c r="BF41" s="173"/>
    </row>
    <row r="42" spans="1:61" ht="36.75" customHeight="1" x14ac:dyDescent="0.3">
      <c r="A42" s="88" t="s">
        <v>44</v>
      </c>
      <c r="B42" s="180"/>
      <c r="C42" s="174" t="s">
        <v>30</v>
      </c>
      <c r="D42" s="182"/>
      <c r="E42" s="180"/>
      <c r="F42" s="174" t="s">
        <v>30</v>
      </c>
      <c r="G42" s="182"/>
      <c r="H42" s="180"/>
      <c r="I42" s="174" t="s">
        <v>30</v>
      </c>
      <c r="J42" s="182"/>
      <c r="K42" s="180"/>
      <c r="L42" s="174" t="s">
        <v>30</v>
      </c>
      <c r="M42" s="182"/>
      <c r="N42" s="180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42"/>
      <c r="AD42" s="171"/>
      <c r="AE42" s="42"/>
      <c r="AF42" s="42"/>
      <c r="AG42" s="171"/>
      <c r="AH42" s="171"/>
      <c r="AI42" s="42"/>
      <c r="AJ42" s="171"/>
      <c r="AK42" s="42"/>
      <c r="AL42" s="42"/>
      <c r="AM42" s="171"/>
      <c r="AN42" s="171"/>
      <c r="AO42" s="42"/>
      <c r="AP42" s="171"/>
      <c r="AQ42" s="42"/>
      <c r="AR42" s="42"/>
      <c r="AS42" s="171"/>
      <c r="AT42" s="171"/>
      <c r="AU42" s="42"/>
      <c r="AV42" s="171"/>
      <c r="AW42" s="42"/>
      <c r="AX42" s="42"/>
      <c r="AY42" s="171"/>
      <c r="AZ42" s="182"/>
      <c r="BA42" s="88" t="s">
        <v>44</v>
      </c>
      <c r="BB42" s="185"/>
      <c r="BC42" s="174" t="s">
        <v>107</v>
      </c>
      <c r="BD42" s="174" t="s">
        <v>33</v>
      </c>
      <c r="BE42" s="174" t="s">
        <v>101</v>
      </c>
      <c r="BF42" s="176" t="s">
        <v>34</v>
      </c>
      <c r="BH42" s="158"/>
      <c r="BI42" s="160" t="s">
        <v>176</v>
      </c>
    </row>
    <row r="43" spans="1:61" ht="36.75" customHeight="1" x14ac:dyDescent="0.3">
      <c r="A43" s="119" t="s">
        <v>2</v>
      </c>
      <c r="B43" s="181"/>
      <c r="C43" s="175"/>
      <c r="D43" s="183"/>
      <c r="E43" s="181"/>
      <c r="F43" s="175"/>
      <c r="G43" s="183"/>
      <c r="H43" s="181"/>
      <c r="I43" s="175"/>
      <c r="J43" s="183"/>
      <c r="K43" s="181"/>
      <c r="L43" s="175"/>
      <c r="M43" s="183"/>
      <c r="N43" s="181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21"/>
      <c r="AD43" s="172"/>
      <c r="AE43" s="21"/>
      <c r="AF43" s="21"/>
      <c r="AG43" s="172"/>
      <c r="AH43" s="172"/>
      <c r="AI43" s="21"/>
      <c r="AJ43" s="172"/>
      <c r="AK43" s="21"/>
      <c r="AL43" s="21"/>
      <c r="AM43" s="172"/>
      <c r="AN43" s="172"/>
      <c r="AO43" s="21"/>
      <c r="AP43" s="172"/>
      <c r="AQ43" s="21"/>
      <c r="AR43" s="21"/>
      <c r="AS43" s="172"/>
      <c r="AT43" s="172"/>
      <c r="AU43" s="21"/>
      <c r="AV43" s="172"/>
      <c r="AW43" s="21"/>
      <c r="AX43" s="21"/>
      <c r="AY43" s="172"/>
      <c r="AZ43" s="183"/>
      <c r="BA43" s="119" t="s">
        <v>2</v>
      </c>
      <c r="BB43" s="186"/>
      <c r="BC43" s="175"/>
      <c r="BD43" s="175"/>
      <c r="BE43" s="175"/>
      <c r="BF43" s="177"/>
      <c r="BH43" s="166"/>
      <c r="BI43" s="167"/>
    </row>
    <row r="44" spans="1:61" x14ac:dyDescent="0.3">
      <c r="A44" s="25" t="s">
        <v>36</v>
      </c>
      <c r="B44" s="34"/>
      <c r="C44" s="39">
        <v>0.51870000000000005</v>
      </c>
      <c r="D44" s="35"/>
      <c r="E44" s="34"/>
      <c r="F44" s="39">
        <v>0.64770000000000005</v>
      </c>
      <c r="G44" s="35"/>
      <c r="H44" s="34"/>
      <c r="I44" s="39">
        <v>0.70109999999999995</v>
      </c>
      <c r="J44" s="35"/>
      <c r="K44" s="34"/>
      <c r="L44" s="39">
        <v>0.66369999999999996</v>
      </c>
      <c r="M44" s="35"/>
      <c r="N44" s="3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35"/>
      <c r="BA44" s="25" t="s">
        <v>168</v>
      </c>
      <c r="BB44" s="120"/>
      <c r="BC44" s="91">
        <v>0.74413508399402484</v>
      </c>
      <c r="BD44" s="91">
        <f t="shared" ref="BD44:BD51" si="90">$BD$19</f>
        <v>2.3573</v>
      </c>
      <c r="BE44" s="91">
        <f t="shared" ref="BE44:BE51" si="91">$BE$19</f>
        <v>8.9700000000000002E-2</v>
      </c>
      <c r="BF44" s="92">
        <f>ROUND(BD44+BE44+BC44,4)</f>
        <v>3.1911</v>
      </c>
      <c r="BH44" s="18"/>
      <c r="BI44" s="16">
        <f t="shared" ref="BI44:BI51" si="92">ROUND((BF44/(1-$BO$19-$BO$20))/(1-$BO$21),4)</f>
        <v>3.9958999999999998</v>
      </c>
    </row>
    <row r="45" spans="1:61" x14ac:dyDescent="0.3">
      <c r="A45" s="25" t="s">
        <v>37</v>
      </c>
      <c r="B45" s="34"/>
      <c r="C45" s="40">
        <v>0.43730000000000002</v>
      </c>
      <c r="D45" s="35"/>
      <c r="E45" s="34"/>
      <c r="F45" s="40">
        <v>0.54600000000000004</v>
      </c>
      <c r="G45" s="35"/>
      <c r="H45" s="34"/>
      <c r="I45" s="40">
        <v>0.59109999999999996</v>
      </c>
      <c r="J45" s="35"/>
      <c r="K45" s="34"/>
      <c r="L45" s="40">
        <v>0.5595</v>
      </c>
      <c r="M45" s="35"/>
      <c r="N45" s="3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35"/>
      <c r="BA45" s="25" t="s">
        <v>129</v>
      </c>
      <c r="BB45" s="49"/>
      <c r="BC45" s="1">
        <v>0.63549157025971437</v>
      </c>
      <c r="BD45" s="1">
        <f t="shared" si="90"/>
        <v>2.3573</v>
      </c>
      <c r="BE45" s="1">
        <f t="shared" si="91"/>
        <v>8.9700000000000002E-2</v>
      </c>
      <c r="BF45" s="43">
        <f t="shared" ref="BF45:BF51" si="93">ROUND(BD45+BE45+BC45,4)</f>
        <v>3.0825</v>
      </c>
      <c r="BH45" s="10"/>
      <c r="BI45" s="11">
        <f t="shared" si="92"/>
        <v>3.8599000000000001</v>
      </c>
    </row>
    <row r="46" spans="1:61" x14ac:dyDescent="0.3">
      <c r="A46" s="25" t="s">
        <v>38</v>
      </c>
      <c r="B46" s="34"/>
      <c r="C46" s="40">
        <v>0.37</v>
      </c>
      <c r="D46" s="35"/>
      <c r="E46" s="34"/>
      <c r="F46" s="40">
        <v>0.46189999999999998</v>
      </c>
      <c r="G46" s="35"/>
      <c r="H46" s="34"/>
      <c r="I46" s="40">
        <v>0.50009999999999999</v>
      </c>
      <c r="J46" s="35"/>
      <c r="K46" s="34"/>
      <c r="L46" s="40">
        <v>0.47339999999999999</v>
      </c>
      <c r="M46" s="35"/>
      <c r="N46" s="3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35"/>
      <c r="BA46" s="25" t="s">
        <v>130</v>
      </c>
      <c r="BB46" s="49"/>
      <c r="BC46" s="1">
        <v>0.54571991447733292</v>
      </c>
      <c r="BD46" s="1">
        <f t="shared" si="90"/>
        <v>2.3573</v>
      </c>
      <c r="BE46" s="1">
        <f t="shared" si="91"/>
        <v>8.9700000000000002E-2</v>
      </c>
      <c r="BF46" s="43">
        <f t="shared" si="93"/>
        <v>2.9927000000000001</v>
      </c>
      <c r="BH46" s="10"/>
      <c r="BI46" s="11">
        <f t="shared" si="92"/>
        <v>3.7473999999999998</v>
      </c>
    </row>
    <row r="47" spans="1:61" x14ac:dyDescent="0.3">
      <c r="A47" s="25" t="s">
        <v>39</v>
      </c>
      <c r="B47" s="34"/>
      <c r="C47" s="40">
        <v>0.33639999999999998</v>
      </c>
      <c r="D47" s="35"/>
      <c r="E47" s="34"/>
      <c r="F47" s="40">
        <v>0.42009999999999997</v>
      </c>
      <c r="G47" s="35"/>
      <c r="H47" s="34"/>
      <c r="I47" s="40">
        <v>0.45469999999999999</v>
      </c>
      <c r="J47" s="35"/>
      <c r="K47" s="34"/>
      <c r="L47" s="40">
        <v>0.4304</v>
      </c>
      <c r="M47" s="35"/>
      <c r="N47" s="3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35"/>
      <c r="BA47" s="25" t="s">
        <v>131</v>
      </c>
      <c r="BB47" s="49"/>
      <c r="BC47" s="1">
        <v>0.50088621879042938</v>
      </c>
      <c r="BD47" s="1">
        <f t="shared" si="90"/>
        <v>2.3573</v>
      </c>
      <c r="BE47" s="1">
        <f t="shared" si="91"/>
        <v>8.9700000000000002E-2</v>
      </c>
      <c r="BF47" s="43">
        <f t="shared" si="93"/>
        <v>2.9479000000000002</v>
      </c>
      <c r="BH47" s="10"/>
      <c r="BI47" s="11">
        <f t="shared" si="92"/>
        <v>3.6913</v>
      </c>
    </row>
    <row r="48" spans="1:61" x14ac:dyDescent="0.3">
      <c r="A48" s="25" t="s">
        <v>40</v>
      </c>
      <c r="B48" s="34"/>
      <c r="C48" s="40">
        <v>0.24660000000000001</v>
      </c>
      <c r="D48" s="35"/>
      <c r="E48" s="34"/>
      <c r="F48" s="40">
        <v>0.308</v>
      </c>
      <c r="G48" s="35"/>
      <c r="H48" s="34"/>
      <c r="I48" s="40">
        <v>0.33339999999999997</v>
      </c>
      <c r="J48" s="35"/>
      <c r="K48" s="34"/>
      <c r="L48" s="40">
        <v>0.31559999999999999</v>
      </c>
      <c r="M48" s="35"/>
      <c r="N48" s="34"/>
      <c r="O4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35"/>
      <c r="BA48" s="25" t="s">
        <v>132</v>
      </c>
      <c r="BB48" s="49"/>
      <c r="BC48" s="1">
        <v>0.38119067774725435</v>
      </c>
      <c r="BD48" s="1">
        <f t="shared" si="90"/>
        <v>2.3573</v>
      </c>
      <c r="BE48" s="1">
        <f t="shared" si="91"/>
        <v>8.9700000000000002E-2</v>
      </c>
      <c r="BF48" s="43">
        <f t="shared" si="93"/>
        <v>2.8281999999999998</v>
      </c>
      <c r="BH48" s="10"/>
      <c r="BI48" s="11">
        <f t="shared" si="92"/>
        <v>3.5413999999999999</v>
      </c>
    </row>
    <row r="49" spans="1:61" x14ac:dyDescent="0.3">
      <c r="A49" s="25" t="s">
        <v>41</v>
      </c>
      <c r="B49" s="34"/>
      <c r="C49" s="40">
        <v>0.22509999999999999</v>
      </c>
      <c r="D49" s="35"/>
      <c r="E49" s="34"/>
      <c r="F49" s="40">
        <v>0.28110000000000002</v>
      </c>
      <c r="G49" s="35"/>
      <c r="H49" s="34"/>
      <c r="I49" s="40">
        <v>0.30420000000000003</v>
      </c>
      <c r="J49" s="35"/>
      <c r="K49" s="34"/>
      <c r="L49" s="40">
        <v>0.28799999999999998</v>
      </c>
      <c r="M49" s="35"/>
      <c r="N49" s="34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35"/>
      <c r="BA49" s="25" t="s">
        <v>133</v>
      </c>
      <c r="BB49" s="49"/>
      <c r="BC49" s="1">
        <v>0.35241370098077679</v>
      </c>
      <c r="BD49" s="1">
        <f t="shared" si="90"/>
        <v>2.3573</v>
      </c>
      <c r="BE49" s="1">
        <f t="shared" si="91"/>
        <v>8.9700000000000002E-2</v>
      </c>
      <c r="BF49" s="43">
        <f t="shared" si="93"/>
        <v>2.7993999999999999</v>
      </c>
      <c r="BH49" s="10"/>
      <c r="BI49" s="11">
        <f t="shared" si="92"/>
        <v>3.5053999999999998</v>
      </c>
    </row>
    <row r="50" spans="1:61" x14ac:dyDescent="0.3">
      <c r="A50" s="25" t="s">
        <v>42</v>
      </c>
      <c r="B50" s="34"/>
      <c r="C50" s="40">
        <v>0.1961</v>
      </c>
      <c r="D50" s="35"/>
      <c r="E50" s="34"/>
      <c r="F50" s="40">
        <v>0.24479999999999999</v>
      </c>
      <c r="G50" s="35"/>
      <c r="H50" s="34"/>
      <c r="I50" s="40">
        <v>0.26500000000000001</v>
      </c>
      <c r="J50" s="35"/>
      <c r="K50" s="34"/>
      <c r="L50" s="40">
        <v>0.25080000000000002</v>
      </c>
      <c r="M50" s="35"/>
      <c r="N50" s="34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35"/>
      <c r="BA50" s="25" t="s">
        <v>134</v>
      </c>
      <c r="BB50" s="49"/>
      <c r="BC50" s="1">
        <v>0.31362734099117645</v>
      </c>
      <c r="BD50" s="1">
        <f t="shared" si="90"/>
        <v>2.3573</v>
      </c>
      <c r="BE50" s="1">
        <f t="shared" si="91"/>
        <v>8.9700000000000002E-2</v>
      </c>
      <c r="BF50" s="43">
        <f t="shared" si="93"/>
        <v>2.7606000000000002</v>
      </c>
      <c r="BH50" s="10"/>
      <c r="BI50" s="11">
        <f t="shared" si="92"/>
        <v>3.4567999999999999</v>
      </c>
    </row>
    <row r="51" spans="1:61" x14ac:dyDescent="0.3">
      <c r="A51" s="26" t="s">
        <v>43</v>
      </c>
      <c r="B51" s="36"/>
      <c r="C51" s="41">
        <v>0.1706</v>
      </c>
      <c r="D51" s="38"/>
      <c r="E51" s="36"/>
      <c r="F51" s="41">
        <v>0.21299999999999999</v>
      </c>
      <c r="G51" s="38"/>
      <c r="H51" s="36"/>
      <c r="I51" s="41">
        <v>0.2306</v>
      </c>
      <c r="J51" s="38"/>
      <c r="K51" s="36"/>
      <c r="L51" s="41">
        <v>0.21829999999999999</v>
      </c>
      <c r="M51" s="38"/>
      <c r="N51" s="36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8"/>
      <c r="BA51" s="26" t="s">
        <v>135</v>
      </c>
      <c r="BB51" s="50"/>
      <c r="BC51" s="45">
        <v>0.27974140820456328</v>
      </c>
      <c r="BD51" s="45">
        <f t="shared" si="90"/>
        <v>2.3573</v>
      </c>
      <c r="BE51" s="45">
        <f t="shared" si="91"/>
        <v>8.9700000000000002E-2</v>
      </c>
      <c r="BF51" s="46">
        <f t="shared" si="93"/>
        <v>2.7267000000000001</v>
      </c>
      <c r="BH51" s="70"/>
      <c r="BI51" s="13">
        <f t="shared" si="92"/>
        <v>3.4144000000000001</v>
      </c>
    </row>
    <row r="52" spans="1:61" x14ac:dyDescent="0.3"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61" ht="16.2" x14ac:dyDescent="0.3">
      <c r="A53" s="19" t="s">
        <v>31</v>
      </c>
      <c r="B53" s="187">
        <v>2020</v>
      </c>
      <c r="C53" s="187"/>
      <c r="D53" s="187"/>
      <c r="E53" s="187">
        <v>2021</v>
      </c>
      <c r="F53" s="187"/>
      <c r="G53" s="187"/>
      <c r="H53" s="187">
        <v>2022</v>
      </c>
      <c r="I53" s="187"/>
      <c r="J53" s="187"/>
      <c r="K53" s="187">
        <v>2023</v>
      </c>
      <c r="L53" s="187"/>
      <c r="M53" s="187"/>
      <c r="N53" s="187">
        <v>2024</v>
      </c>
      <c r="O53" s="187"/>
      <c r="P53" s="187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73" t="str">
        <f>BA$2</f>
        <v>01/AGO./2024</v>
      </c>
      <c r="BB53" s="173"/>
      <c r="BC53" s="173"/>
      <c r="BD53" s="173"/>
      <c r="BE53" s="173"/>
      <c r="BF53" s="173"/>
    </row>
    <row r="54" spans="1:61" ht="48" customHeight="1" x14ac:dyDescent="0.3">
      <c r="A54" s="27" t="s">
        <v>55</v>
      </c>
      <c r="B54" s="180"/>
      <c r="C54" s="174" t="s">
        <v>30</v>
      </c>
      <c r="D54" s="182"/>
      <c r="E54" s="180"/>
      <c r="F54" s="174" t="s">
        <v>30</v>
      </c>
      <c r="G54" s="182"/>
      <c r="H54" s="180"/>
      <c r="I54" s="174" t="s">
        <v>30</v>
      </c>
      <c r="J54" s="182"/>
      <c r="K54" s="188" t="s">
        <v>77</v>
      </c>
      <c r="L54" s="174" t="s">
        <v>30</v>
      </c>
      <c r="M54" s="182"/>
      <c r="N54" s="188" t="s">
        <v>77</v>
      </c>
      <c r="O54" s="174" t="s">
        <v>30</v>
      </c>
      <c r="P54" s="182"/>
      <c r="Q54" s="180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42"/>
      <c r="AD54" s="171"/>
      <c r="AE54" s="42"/>
      <c r="AF54" s="42"/>
      <c r="AG54" s="171"/>
      <c r="AH54" s="171"/>
      <c r="AI54" s="42"/>
      <c r="AJ54" s="171"/>
      <c r="AK54" s="42"/>
      <c r="AL54" s="42"/>
      <c r="AM54" s="171"/>
      <c r="AN54" s="171"/>
      <c r="AO54" s="42"/>
      <c r="AP54" s="171"/>
      <c r="AQ54" s="42"/>
      <c r="AR54" s="42"/>
      <c r="AS54" s="171"/>
      <c r="AT54" s="171"/>
      <c r="AU54" s="42"/>
      <c r="AV54" s="171"/>
      <c r="AW54" s="42"/>
      <c r="AX54" s="42"/>
      <c r="AY54" s="171"/>
      <c r="AZ54" s="182"/>
      <c r="BA54" s="130" t="s">
        <v>143</v>
      </c>
      <c r="BB54" s="174"/>
      <c r="BC54" s="174" t="s">
        <v>107</v>
      </c>
      <c r="BD54" s="174" t="s">
        <v>33</v>
      </c>
      <c r="BE54" s="174" t="s">
        <v>101</v>
      </c>
      <c r="BF54" s="176" t="s">
        <v>34</v>
      </c>
      <c r="BH54" s="158"/>
      <c r="BI54" s="160" t="s">
        <v>176</v>
      </c>
    </row>
    <row r="55" spans="1:61" ht="36.75" customHeight="1" x14ac:dyDescent="0.3">
      <c r="A55" s="119" t="s">
        <v>2</v>
      </c>
      <c r="B55" s="181"/>
      <c r="C55" s="175"/>
      <c r="D55" s="183"/>
      <c r="E55" s="181"/>
      <c r="F55" s="175"/>
      <c r="G55" s="183"/>
      <c r="H55" s="181"/>
      <c r="I55" s="175"/>
      <c r="J55" s="183"/>
      <c r="K55" s="189"/>
      <c r="L55" s="175"/>
      <c r="M55" s="183"/>
      <c r="N55" s="189"/>
      <c r="O55" s="175"/>
      <c r="P55" s="183"/>
      <c r="Q55" s="181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21"/>
      <c r="AD55" s="172"/>
      <c r="AE55" s="21"/>
      <c r="AF55" s="21"/>
      <c r="AG55" s="172"/>
      <c r="AH55" s="172"/>
      <c r="AI55" s="21"/>
      <c r="AJ55" s="172"/>
      <c r="AK55" s="21"/>
      <c r="AL55" s="21"/>
      <c r="AM55" s="172"/>
      <c r="AN55" s="172"/>
      <c r="AO55" s="21"/>
      <c r="AP55" s="172"/>
      <c r="AQ55" s="21"/>
      <c r="AR55" s="21"/>
      <c r="AS55" s="172"/>
      <c r="AT55" s="172"/>
      <c r="AU55" s="21"/>
      <c r="AV55" s="172"/>
      <c r="AW55" s="21"/>
      <c r="AX55" s="21"/>
      <c r="AY55" s="172"/>
      <c r="AZ55" s="183"/>
      <c r="BA55" s="101" t="s">
        <v>2</v>
      </c>
      <c r="BB55" s="175"/>
      <c r="BC55" s="175"/>
      <c r="BD55" s="175"/>
      <c r="BE55" s="175"/>
      <c r="BF55" s="177"/>
      <c r="BH55" s="166"/>
      <c r="BI55" s="167"/>
    </row>
    <row r="56" spans="1:61" x14ac:dyDescent="0.3">
      <c r="A56" s="25" t="s">
        <v>45</v>
      </c>
      <c r="B56" s="34"/>
      <c r="C56" s="39">
        <v>0.24460000000000001</v>
      </c>
      <c r="D56" s="35"/>
      <c r="E56" s="34"/>
      <c r="F56" s="39">
        <v>0.30120000000000002</v>
      </c>
      <c r="G56" s="35"/>
      <c r="H56" s="34"/>
      <c r="I56" s="39">
        <v>0.3548</v>
      </c>
      <c r="J56" s="35"/>
      <c r="K56" s="34"/>
      <c r="L56" s="39">
        <v>0.37259999999999999</v>
      </c>
      <c r="M56" s="35"/>
      <c r="N56" s="34"/>
      <c r="O56" s="39">
        <v>0.36030000000000001</v>
      </c>
      <c r="P56" s="35"/>
      <c r="Q56" s="3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35"/>
      <c r="BA56" s="105" t="s">
        <v>171</v>
      </c>
      <c r="BB56" s="109"/>
      <c r="BC56" s="91">
        <v>0.55110266118558815</v>
      </c>
      <c r="BD56" s="91">
        <f t="shared" ref="BD56:BD62" si="94">$BD$19</f>
        <v>2.3573</v>
      </c>
      <c r="BE56" s="91">
        <f t="shared" ref="BE56:BE62" si="95">$BE$19</f>
        <v>8.9700000000000002E-2</v>
      </c>
      <c r="BF56" s="92">
        <f>ROUND(BD56+BE56+BC56,4)</f>
        <v>2.9981</v>
      </c>
      <c r="BH56" s="18"/>
      <c r="BI56" s="16">
        <f t="shared" ref="BI56:BI62" si="96">ROUND((BF56/(1-$BO$19-$BO$20))/(1-$BO$21),4)</f>
        <v>3.7542</v>
      </c>
    </row>
    <row r="57" spans="1:61" x14ac:dyDescent="0.3">
      <c r="A57" s="25" t="s">
        <v>46</v>
      </c>
      <c r="B57" s="34"/>
      <c r="C57" s="40">
        <v>0.13100000000000001</v>
      </c>
      <c r="D57" s="35"/>
      <c r="E57" s="34"/>
      <c r="F57" s="40">
        <v>0.1613</v>
      </c>
      <c r="G57" s="35"/>
      <c r="H57" s="34"/>
      <c r="I57" s="40">
        <v>0.19</v>
      </c>
      <c r="J57" s="35"/>
      <c r="K57" s="34"/>
      <c r="L57" s="40">
        <v>0.1996</v>
      </c>
      <c r="M57" s="35"/>
      <c r="N57" s="34"/>
      <c r="O57" s="40">
        <v>0.193</v>
      </c>
      <c r="P57" s="35"/>
      <c r="Q57" s="3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35"/>
      <c r="BA57" s="105" t="s">
        <v>144</v>
      </c>
      <c r="BB57" s="6"/>
      <c r="BC57" s="1">
        <v>0.25050120962981276</v>
      </c>
      <c r="BD57" s="1">
        <f t="shared" si="94"/>
        <v>2.3573</v>
      </c>
      <c r="BE57" s="1">
        <f t="shared" si="95"/>
        <v>8.9700000000000002E-2</v>
      </c>
      <c r="BF57" s="43">
        <f t="shared" ref="BF57:BF62" si="97">ROUND(BD57+BE57+BC57,4)</f>
        <v>2.6974999999999998</v>
      </c>
      <c r="BH57" s="10"/>
      <c r="BI57" s="11">
        <f t="shared" si="96"/>
        <v>3.3778000000000001</v>
      </c>
    </row>
    <row r="58" spans="1:61" x14ac:dyDescent="0.3">
      <c r="A58" s="25" t="s">
        <v>47</v>
      </c>
      <c r="B58" s="34"/>
      <c r="C58" s="40">
        <v>9.0899999999999995E-2</v>
      </c>
      <c r="D58" s="35"/>
      <c r="E58" s="34"/>
      <c r="F58" s="40">
        <v>0.1119</v>
      </c>
      <c r="G58" s="35"/>
      <c r="H58" s="34"/>
      <c r="I58" s="40">
        <v>0.1318</v>
      </c>
      <c r="J58" s="35"/>
      <c r="K58" s="34"/>
      <c r="L58" s="40">
        <v>0.1384</v>
      </c>
      <c r="M58" s="35"/>
      <c r="N58" s="34"/>
      <c r="O58" s="40">
        <v>0.1338</v>
      </c>
      <c r="P58" s="35"/>
      <c r="Q58" s="3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35"/>
      <c r="BA58" s="105" t="s">
        <v>145</v>
      </c>
      <c r="BB58" s="6"/>
      <c r="BC58" s="1">
        <v>0.24048116124462024</v>
      </c>
      <c r="BD58" s="1">
        <f t="shared" si="94"/>
        <v>2.3573</v>
      </c>
      <c r="BE58" s="1">
        <f t="shared" si="95"/>
        <v>8.9700000000000002E-2</v>
      </c>
      <c r="BF58" s="43">
        <f t="shared" si="97"/>
        <v>2.6875</v>
      </c>
      <c r="BH58" s="10"/>
      <c r="BI58" s="11">
        <f t="shared" si="96"/>
        <v>3.3653</v>
      </c>
    </row>
    <row r="59" spans="1:61" x14ac:dyDescent="0.3">
      <c r="A59" s="25" t="s">
        <v>48</v>
      </c>
      <c r="B59" s="34"/>
      <c r="C59" s="40">
        <v>5.3900000000000003E-2</v>
      </c>
      <c r="D59" s="35"/>
      <c r="E59" s="34"/>
      <c r="F59" s="40">
        <v>6.6400000000000001E-2</v>
      </c>
      <c r="G59" s="35"/>
      <c r="H59" s="34"/>
      <c r="I59" s="40">
        <v>7.8200000000000006E-2</v>
      </c>
      <c r="J59" s="35"/>
      <c r="K59" s="34"/>
      <c r="L59" s="40">
        <v>8.2100000000000006E-2</v>
      </c>
      <c r="M59" s="35"/>
      <c r="N59" s="34"/>
      <c r="O59" s="40">
        <v>7.9399999999999998E-2</v>
      </c>
      <c r="P59" s="35"/>
      <c r="Q59" s="3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35"/>
      <c r="BA59" s="105" t="s">
        <v>146</v>
      </c>
      <c r="BB59" s="6"/>
      <c r="BC59" s="1">
        <v>0.23046111285942775</v>
      </c>
      <c r="BD59" s="1">
        <f t="shared" si="94"/>
        <v>2.3573</v>
      </c>
      <c r="BE59" s="1">
        <f t="shared" si="95"/>
        <v>8.9700000000000002E-2</v>
      </c>
      <c r="BF59" s="43">
        <f t="shared" si="97"/>
        <v>2.6775000000000002</v>
      </c>
      <c r="BH59" s="10"/>
      <c r="BI59" s="11">
        <f t="shared" si="96"/>
        <v>3.3527</v>
      </c>
    </row>
    <row r="60" spans="1:61" x14ac:dyDescent="0.3">
      <c r="A60" s="25" t="s">
        <v>49</v>
      </c>
      <c r="B60" s="34"/>
      <c r="C60" s="40">
        <v>4.6399999999999997E-2</v>
      </c>
      <c r="D60" s="35"/>
      <c r="E60" s="34"/>
      <c r="F60" s="40">
        <v>5.7099999999999998E-2</v>
      </c>
      <c r="G60" s="35"/>
      <c r="H60" s="34"/>
      <c r="I60" s="40">
        <v>6.7299999999999999E-2</v>
      </c>
      <c r="J60" s="35"/>
      <c r="K60" s="34"/>
      <c r="L60" s="40">
        <v>7.0699999999999999E-2</v>
      </c>
      <c r="M60" s="35"/>
      <c r="N60" s="34"/>
      <c r="O60" s="40">
        <v>6.8400000000000002E-2</v>
      </c>
      <c r="P60" s="35"/>
      <c r="Q60" s="3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35"/>
      <c r="BA60" s="105" t="s">
        <v>147</v>
      </c>
      <c r="BB60" s="6"/>
      <c r="BC60" s="1">
        <v>0.12024058062231012</v>
      </c>
      <c r="BD60" s="1">
        <f t="shared" si="94"/>
        <v>2.3573</v>
      </c>
      <c r="BE60" s="1">
        <f t="shared" si="95"/>
        <v>8.9700000000000002E-2</v>
      </c>
      <c r="BF60" s="43">
        <f t="shared" si="97"/>
        <v>2.5672000000000001</v>
      </c>
      <c r="BH60" s="10"/>
      <c r="BI60" s="11">
        <f t="shared" si="96"/>
        <v>3.2145999999999999</v>
      </c>
    </row>
    <row r="61" spans="1:61" x14ac:dyDescent="0.3">
      <c r="A61" s="25" t="s">
        <v>50</v>
      </c>
      <c r="B61" s="34"/>
      <c r="C61" s="40">
        <v>3.8600000000000002E-2</v>
      </c>
      <c r="D61" s="35"/>
      <c r="E61" s="34"/>
      <c r="F61" s="40">
        <v>4.7500000000000001E-2</v>
      </c>
      <c r="G61" s="35"/>
      <c r="H61" s="34"/>
      <c r="I61" s="40">
        <v>5.5899999999999998E-2</v>
      </c>
      <c r="J61" s="35"/>
      <c r="K61" s="34"/>
      <c r="L61" s="40">
        <v>5.8700000000000002E-2</v>
      </c>
      <c r="M61" s="35"/>
      <c r="N61" s="34"/>
      <c r="O61" s="40">
        <v>5.6800000000000003E-2</v>
      </c>
      <c r="P61" s="35"/>
      <c r="Q61" s="3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35"/>
      <c r="BA61" s="105" t="s">
        <v>148</v>
      </c>
      <c r="BB61" s="6"/>
      <c r="BC61" s="1">
        <v>0.10020048385192512</v>
      </c>
      <c r="BD61" s="1">
        <f t="shared" si="94"/>
        <v>2.3573</v>
      </c>
      <c r="BE61" s="1">
        <f t="shared" si="95"/>
        <v>8.9700000000000002E-2</v>
      </c>
      <c r="BF61" s="43">
        <f t="shared" si="97"/>
        <v>2.5472000000000001</v>
      </c>
      <c r="BH61" s="10"/>
      <c r="BI61" s="11">
        <f t="shared" si="96"/>
        <v>3.1896</v>
      </c>
    </row>
    <row r="62" spans="1:61" x14ac:dyDescent="0.3">
      <c r="A62" s="25" t="s">
        <v>51</v>
      </c>
      <c r="B62" s="34"/>
      <c r="C62" s="40">
        <v>2.76E-2</v>
      </c>
      <c r="D62" s="35"/>
      <c r="E62" s="34"/>
      <c r="F62" s="40">
        <v>3.4000000000000002E-2</v>
      </c>
      <c r="G62" s="35"/>
      <c r="H62" s="34"/>
      <c r="I62" s="40">
        <v>0.04</v>
      </c>
      <c r="J62" s="35"/>
      <c r="K62" s="34"/>
      <c r="L62" s="40">
        <v>4.2000000000000003E-2</v>
      </c>
      <c r="M62" s="35"/>
      <c r="N62" s="34"/>
      <c r="O62" s="40">
        <v>4.0599999999999997E-2</v>
      </c>
      <c r="P62" s="35"/>
      <c r="Q62" s="3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35"/>
      <c r="BA62" s="131" t="s">
        <v>135</v>
      </c>
      <c r="BB62" s="44"/>
      <c r="BC62" s="45">
        <v>3.1014435477976821E-2</v>
      </c>
      <c r="BD62" s="45">
        <f t="shared" si="94"/>
        <v>2.3573</v>
      </c>
      <c r="BE62" s="45">
        <f t="shared" si="95"/>
        <v>8.9700000000000002E-2</v>
      </c>
      <c r="BF62" s="46">
        <f t="shared" si="97"/>
        <v>2.4780000000000002</v>
      </c>
      <c r="BH62" s="12"/>
      <c r="BI62" s="13">
        <f t="shared" si="96"/>
        <v>3.1029</v>
      </c>
    </row>
    <row r="63" spans="1:61" x14ac:dyDescent="0.3">
      <c r="A63" s="26" t="s">
        <v>52</v>
      </c>
      <c r="B63" s="36"/>
      <c r="C63" s="41">
        <v>2.2100000000000002E-2</v>
      </c>
      <c r="D63" s="38"/>
      <c r="E63" s="36"/>
      <c r="F63" s="41">
        <v>2.7199999999999998E-2</v>
      </c>
      <c r="G63" s="38"/>
      <c r="H63" s="36"/>
      <c r="I63" s="41">
        <v>3.2000000000000001E-2</v>
      </c>
      <c r="J63" s="38"/>
      <c r="K63" s="36"/>
      <c r="L63" s="41">
        <v>3.3599999999999998E-2</v>
      </c>
      <c r="M63" s="38"/>
      <c r="N63" s="36"/>
      <c r="O63" s="41">
        <v>3.2500000000000001E-2</v>
      </c>
      <c r="P63" s="38"/>
      <c r="Q63" s="36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8"/>
      <c r="BA63" s="2"/>
      <c r="BB63" s="7"/>
      <c r="BC63" s="7"/>
      <c r="BD63" s="7"/>
      <c r="BE63" s="7"/>
      <c r="BF63" s="7"/>
      <c r="BH63" s="58"/>
      <c r="BI63" s="59"/>
    </row>
    <row r="64" spans="1:61" x14ac:dyDescent="0.3"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61" ht="16.2" x14ac:dyDescent="0.3">
      <c r="A65" s="19" t="s">
        <v>31</v>
      </c>
      <c r="B65" s="173" t="s">
        <v>56</v>
      </c>
      <c r="C65" s="173"/>
      <c r="D65" s="173"/>
      <c r="E65" s="173" t="s">
        <v>62</v>
      </c>
      <c r="F65" s="173"/>
      <c r="G65" s="173"/>
      <c r="H65" s="173" t="s">
        <v>66</v>
      </c>
      <c r="I65" s="173"/>
      <c r="J65" s="173"/>
      <c r="K65" s="173" t="s">
        <v>65</v>
      </c>
      <c r="L65" s="173"/>
      <c r="M65" s="173"/>
      <c r="N65" s="173" t="str">
        <f>$N$2</f>
        <v>01/MAI./2021</v>
      </c>
      <c r="O65" s="173"/>
      <c r="P65" s="173"/>
      <c r="Q65" s="173" t="str">
        <f>Q$2</f>
        <v>01/AGO./2021</v>
      </c>
      <c r="R65" s="173"/>
      <c r="S65" s="173"/>
      <c r="T65" s="173" t="str">
        <f>T$2</f>
        <v>01/FEV./2022</v>
      </c>
      <c r="U65" s="173"/>
      <c r="V65" s="173"/>
      <c r="W65" s="173" t="str">
        <f>W$2</f>
        <v>01/MAI./2022</v>
      </c>
      <c r="X65" s="173"/>
      <c r="Y65" s="173"/>
      <c r="Z65" s="173" t="str">
        <f>Z$2</f>
        <v>01/AGO./2022</v>
      </c>
      <c r="AA65" s="173"/>
      <c r="AB65" s="173"/>
      <c r="AC65" s="173" t="str">
        <f>AC$2</f>
        <v>01/FEV./2023</v>
      </c>
      <c r="AD65" s="173"/>
      <c r="AE65" s="173"/>
      <c r="AF65" s="173"/>
      <c r="AG65" s="173"/>
      <c r="AH65" s="173"/>
      <c r="AI65" s="173" t="str">
        <f>AI$2</f>
        <v>01/MAI./2023</v>
      </c>
      <c r="AJ65" s="173"/>
      <c r="AK65" s="173"/>
      <c r="AL65" s="173"/>
      <c r="AM65" s="173"/>
      <c r="AN65" s="173"/>
      <c r="AO65" s="173" t="str">
        <f>AO$2</f>
        <v>01/AGO./2023</v>
      </c>
      <c r="AP65" s="173"/>
      <c r="AQ65" s="173"/>
      <c r="AR65" s="173"/>
      <c r="AS65" s="173"/>
      <c r="AT65" s="173"/>
      <c r="AU65" s="173" t="str">
        <f>AU$2</f>
        <v>01/FEV./2024</v>
      </c>
      <c r="AV65" s="173"/>
      <c r="AW65" s="173"/>
      <c r="AX65" s="173"/>
      <c r="AY65" s="173"/>
      <c r="AZ65" s="173"/>
      <c r="BA65" s="173" t="str">
        <f>BA$2</f>
        <v>01/AGO./2024</v>
      </c>
      <c r="BB65" s="173"/>
      <c r="BC65" s="173"/>
      <c r="BD65" s="173"/>
      <c r="BE65" s="173"/>
      <c r="BF65" s="173"/>
    </row>
    <row r="66" spans="1:61" ht="36.75" customHeight="1" x14ac:dyDescent="0.3">
      <c r="A66" s="88" t="s">
        <v>24</v>
      </c>
      <c r="B66" s="185" t="s">
        <v>33</v>
      </c>
      <c r="C66" s="174" t="s">
        <v>30</v>
      </c>
      <c r="D66" s="176" t="s">
        <v>34</v>
      </c>
      <c r="E66" s="185" t="s">
        <v>33</v>
      </c>
      <c r="F66" s="174" t="s">
        <v>30</v>
      </c>
      <c r="G66" s="176" t="s">
        <v>34</v>
      </c>
      <c r="H66" s="185" t="s">
        <v>33</v>
      </c>
      <c r="I66" s="174" t="s">
        <v>30</v>
      </c>
      <c r="J66" s="176" t="s">
        <v>34</v>
      </c>
      <c r="K66" s="185" t="s">
        <v>33</v>
      </c>
      <c r="L66" s="174" t="s">
        <v>30</v>
      </c>
      <c r="M66" s="176" t="s">
        <v>34</v>
      </c>
      <c r="N66" s="185" t="s">
        <v>33</v>
      </c>
      <c r="O66" s="174" t="s">
        <v>30</v>
      </c>
      <c r="P66" s="176" t="s">
        <v>34</v>
      </c>
      <c r="Q66" s="185" t="s">
        <v>33</v>
      </c>
      <c r="R66" s="174" t="s">
        <v>30</v>
      </c>
      <c r="S66" s="176" t="s">
        <v>34</v>
      </c>
      <c r="T66" s="185" t="s">
        <v>33</v>
      </c>
      <c r="U66" s="174" t="s">
        <v>30</v>
      </c>
      <c r="V66" s="176" t="s">
        <v>34</v>
      </c>
      <c r="W66" s="185" t="s">
        <v>33</v>
      </c>
      <c r="X66" s="174" t="s">
        <v>30</v>
      </c>
      <c r="Y66" s="176" t="s">
        <v>34</v>
      </c>
      <c r="Z66" s="185" t="s">
        <v>33</v>
      </c>
      <c r="AA66" s="174" t="s">
        <v>30</v>
      </c>
      <c r="AB66" s="176" t="s">
        <v>34</v>
      </c>
      <c r="AC66" s="61"/>
      <c r="AD66" s="174"/>
      <c r="AE66" s="174" t="s">
        <v>33</v>
      </c>
      <c r="AF66" s="174" t="str">
        <f>$AF$3</f>
        <v>Parcela de Recuperação da Conta Gráfica R$/m³</v>
      </c>
      <c r="AG66" s="174" t="s">
        <v>30</v>
      </c>
      <c r="AH66" s="176" t="s">
        <v>34</v>
      </c>
      <c r="AI66" s="61"/>
      <c r="AJ66" s="174"/>
      <c r="AK66" s="174" t="s">
        <v>33</v>
      </c>
      <c r="AL66" s="174" t="str">
        <f>$AF$3</f>
        <v>Parcela de Recuperação da Conta Gráfica R$/m³</v>
      </c>
      <c r="AM66" s="174" t="s">
        <v>30</v>
      </c>
      <c r="AN66" s="176" t="s">
        <v>34</v>
      </c>
      <c r="AO66" s="61"/>
      <c r="AP66" s="174"/>
      <c r="AQ66" s="174" t="s">
        <v>33</v>
      </c>
      <c r="AR66" s="174" t="str">
        <f>$AF$3</f>
        <v>Parcela de Recuperação da Conta Gráfica R$/m³</v>
      </c>
      <c r="AS66" s="174" t="s">
        <v>30</v>
      </c>
      <c r="AT66" s="176" t="s">
        <v>34</v>
      </c>
      <c r="AU66" s="61"/>
      <c r="AV66" s="174"/>
      <c r="AW66" s="174" t="s">
        <v>33</v>
      </c>
      <c r="AX66" s="174" t="str">
        <f>$AF$3</f>
        <v>Parcela de Recuperação da Conta Gráfica R$/m³</v>
      </c>
      <c r="AY66" s="174" t="s">
        <v>30</v>
      </c>
      <c r="AZ66" s="176" t="s">
        <v>34</v>
      </c>
      <c r="BA66" s="76" t="s">
        <v>24</v>
      </c>
      <c r="BB66" s="118"/>
      <c r="BC66" s="174" t="s">
        <v>107</v>
      </c>
      <c r="BD66" s="174" t="s">
        <v>33</v>
      </c>
      <c r="BE66" s="174" t="s">
        <v>101</v>
      </c>
      <c r="BF66" s="176" t="s">
        <v>34</v>
      </c>
      <c r="BH66" s="158"/>
      <c r="BI66" s="160" t="s">
        <v>176</v>
      </c>
    </row>
    <row r="67" spans="1:61" ht="36.75" customHeight="1" x14ac:dyDescent="0.3">
      <c r="A67" s="119" t="s">
        <v>2</v>
      </c>
      <c r="B67" s="186"/>
      <c r="C67" s="175"/>
      <c r="D67" s="177"/>
      <c r="E67" s="186"/>
      <c r="F67" s="175"/>
      <c r="G67" s="177"/>
      <c r="H67" s="186"/>
      <c r="I67" s="175"/>
      <c r="J67" s="177"/>
      <c r="K67" s="186"/>
      <c r="L67" s="175"/>
      <c r="M67" s="177"/>
      <c r="N67" s="186"/>
      <c r="O67" s="175"/>
      <c r="P67" s="177"/>
      <c r="Q67" s="186"/>
      <c r="R67" s="175"/>
      <c r="S67" s="177"/>
      <c r="T67" s="186"/>
      <c r="U67" s="175"/>
      <c r="V67" s="177"/>
      <c r="W67" s="186"/>
      <c r="X67" s="175"/>
      <c r="Y67" s="177"/>
      <c r="Z67" s="186"/>
      <c r="AA67" s="175"/>
      <c r="AB67" s="177"/>
      <c r="AC67" s="62"/>
      <c r="AD67" s="175"/>
      <c r="AE67" s="175"/>
      <c r="AF67" s="175"/>
      <c r="AG67" s="175"/>
      <c r="AH67" s="177"/>
      <c r="AI67" s="62"/>
      <c r="AJ67" s="175"/>
      <c r="AK67" s="175"/>
      <c r="AL67" s="175"/>
      <c r="AM67" s="175"/>
      <c r="AN67" s="177"/>
      <c r="AO67" s="62"/>
      <c r="AP67" s="175"/>
      <c r="AQ67" s="175"/>
      <c r="AR67" s="175"/>
      <c r="AS67" s="175"/>
      <c r="AT67" s="177"/>
      <c r="AU67" s="62"/>
      <c r="AV67" s="175"/>
      <c r="AW67" s="175"/>
      <c r="AX67" s="175"/>
      <c r="AY67" s="175"/>
      <c r="AZ67" s="177"/>
      <c r="BA67" s="128" t="s">
        <v>2</v>
      </c>
      <c r="BB67" s="22"/>
      <c r="BC67" s="175"/>
      <c r="BD67" s="175"/>
      <c r="BE67" s="175"/>
      <c r="BF67" s="177"/>
      <c r="BH67" s="166"/>
      <c r="BI67" s="167"/>
    </row>
    <row r="68" spans="1:61" x14ac:dyDescent="0.3">
      <c r="A68" s="25" t="s">
        <v>25</v>
      </c>
      <c r="B68" s="120">
        <f t="shared" ref="B68:B76" si="98">$B$5</f>
        <v>1.2677863941192562</v>
      </c>
      <c r="C68" s="91">
        <f t="shared" ref="C68:C74" si="99">D68-B68</f>
        <v>1.0484136058807436</v>
      </c>
      <c r="D68" s="92">
        <v>2.3161999999999998</v>
      </c>
      <c r="E68" s="120">
        <f t="shared" ref="E68:E76" si="100">$E$5</f>
        <v>1.0410999999999999</v>
      </c>
      <c r="F68" s="91">
        <f t="shared" ref="F68:F76" si="101">G68-E68</f>
        <v>1.0484136058807436</v>
      </c>
      <c r="G68" s="92">
        <f t="shared" ref="G68:G76" si="102">C68+E68</f>
        <v>2.0895136058807435</v>
      </c>
      <c r="H68" s="120">
        <f t="shared" ref="H68:H76" si="103">$H$5</f>
        <v>1.2934000000000001</v>
      </c>
      <c r="I68" s="91">
        <f t="shared" ref="I68:I76" si="104">J68-H68</f>
        <v>1.0484</v>
      </c>
      <c r="J68" s="92">
        <v>2.3418000000000001</v>
      </c>
      <c r="K68" s="120">
        <f t="shared" ref="K68:K76" si="105">$H$5</f>
        <v>1.2934000000000001</v>
      </c>
      <c r="L68" s="91">
        <f t="shared" ref="L68:L76" si="106">M68-K68</f>
        <v>1.3129</v>
      </c>
      <c r="M68" s="92">
        <v>2.6063000000000001</v>
      </c>
      <c r="N68" s="120">
        <f t="shared" ref="N68:N76" si="107">$N$5</f>
        <v>1.5673999999999999</v>
      </c>
      <c r="O68" s="91">
        <f t="shared" ref="O68:O76" si="108">P68-N68</f>
        <v>1.3129000000000002</v>
      </c>
      <c r="P68" s="92">
        <v>2.8803000000000001</v>
      </c>
      <c r="Q68" s="120">
        <f t="shared" ref="Q68:Q76" si="109">Q$5</f>
        <v>2.0175000000000001</v>
      </c>
      <c r="R68" s="91">
        <f t="shared" ref="R68:R76" si="110">S68-Q68</f>
        <v>1.3129</v>
      </c>
      <c r="S68" s="92">
        <v>3.3304</v>
      </c>
      <c r="T68" s="120">
        <f t="shared" ref="T68:T76" si="111">T$5</f>
        <v>2.7526000000000002</v>
      </c>
      <c r="U68" s="91">
        <f t="shared" ref="U68:U76" si="112">V68-T68</f>
        <v>1.5457999999999998</v>
      </c>
      <c r="V68" s="92">
        <v>4.2984</v>
      </c>
      <c r="W68" s="120">
        <f t="shared" ref="W68:W76" si="113">W$5</f>
        <v>3.2854000000000001</v>
      </c>
      <c r="X68" s="91">
        <f>U68</f>
        <v>1.5457999999999998</v>
      </c>
      <c r="Y68" s="92">
        <f>W68+X68</f>
        <v>4.8311999999999999</v>
      </c>
      <c r="Z68" s="120">
        <f t="shared" ref="Z68:Z76" si="114">Z$5</f>
        <v>3.4291</v>
      </c>
      <c r="AA68" s="91">
        <f>X68</f>
        <v>1.5457999999999998</v>
      </c>
      <c r="AB68" s="92">
        <f>Z68+AA68</f>
        <v>4.9748999999999999</v>
      </c>
      <c r="AC68" s="78"/>
      <c r="AD68" s="126"/>
      <c r="AE68" s="91">
        <f>$AE$5</f>
        <v>2.6749999999999998</v>
      </c>
      <c r="AF68" s="91">
        <f t="shared" ref="AF68:AF76" si="115">$AF$5</f>
        <v>0.08</v>
      </c>
      <c r="AG68" s="91">
        <v>1.2907</v>
      </c>
      <c r="AH68" s="92">
        <f t="shared" ref="AH68:AH76" si="116">AE68+AF68+AG68</f>
        <v>4.0457000000000001</v>
      </c>
      <c r="AI68" s="78"/>
      <c r="AJ68" s="126"/>
      <c r="AK68" s="91">
        <f t="shared" ref="AK68:AK76" si="117">$AK$5</f>
        <v>2.4546000000000001</v>
      </c>
      <c r="AL68" s="91">
        <f t="shared" ref="AL68:AL76" si="118">$AF$5</f>
        <v>0.08</v>
      </c>
      <c r="AM68" s="91">
        <v>1.2907</v>
      </c>
      <c r="AN68" s="92">
        <f t="shared" ref="AN68:AN76" si="119">AK68+AL68+AM68</f>
        <v>3.8253000000000004</v>
      </c>
      <c r="AO68" s="78"/>
      <c r="AP68" s="126"/>
      <c r="AQ68" s="91">
        <f t="shared" ref="AQ68:AQ76" si="120">$AQ$5</f>
        <v>2.2803</v>
      </c>
      <c r="AR68" s="91">
        <f t="shared" ref="AR68:AR76" si="121">$AR$5</f>
        <v>9.5500000000000002E-2</v>
      </c>
      <c r="AS68" s="91">
        <v>1.2907</v>
      </c>
      <c r="AT68" s="92">
        <f t="shared" ref="AT68:AT73" si="122">AQ68+AR68+AS68</f>
        <v>3.6665000000000001</v>
      </c>
      <c r="AU68" s="78"/>
      <c r="AV68" s="126"/>
      <c r="AW68" s="91">
        <f t="shared" ref="AW68:AW76" si="123">$AW$5</f>
        <v>2.2363</v>
      </c>
      <c r="AX68" s="91">
        <f t="shared" ref="AX68:AX76" si="124">$AX$5</f>
        <v>0.1313367</v>
      </c>
      <c r="AY68" s="91">
        <v>1.2481</v>
      </c>
      <c r="AZ68" s="92">
        <f t="shared" ref="AZ68:AZ74" si="125">AW68+AX68+AY68</f>
        <v>3.6157366999999998</v>
      </c>
      <c r="BA68" s="30" t="s">
        <v>111</v>
      </c>
      <c r="BB68" s="109"/>
      <c r="BC68" s="91">
        <v>1.352706532000989</v>
      </c>
      <c r="BD68" s="91">
        <f t="shared" ref="BD68:BD75" si="126">$BD$19</f>
        <v>2.3573</v>
      </c>
      <c r="BE68" s="91">
        <f t="shared" ref="BE68:BE75" si="127">$BE$19</f>
        <v>8.9700000000000002E-2</v>
      </c>
      <c r="BF68" s="92">
        <f>ROUND(BD68+BE68+BC68,4)</f>
        <v>3.7997000000000001</v>
      </c>
      <c r="BH68" s="18"/>
      <c r="BI68" s="16">
        <f t="shared" ref="BI68:BI75" si="128">ROUND((BF68/(1-$BO$19-$BO$20))/(1-$BO$21),4)</f>
        <v>4.758</v>
      </c>
    </row>
    <row r="69" spans="1:61" x14ac:dyDescent="0.3">
      <c r="A69" s="25" t="s">
        <v>5</v>
      </c>
      <c r="B69" s="49">
        <f t="shared" si="98"/>
        <v>1.2677863941192562</v>
      </c>
      <c r="C69" s="1">
        <f t="shared" si="99"/>
        <v>0.74501360588074372</v>
      </c>
      <c r="D69" s="43">
        <v>2.0127999999999999</v>
      </c>
      <c r="E69" s="49">
        <f t="shared" si="100"/>
        <v>1.0410999999999999</v>
      </c>
      <c r="F69" s="1">
        <f t="shared" si="101"/>
        <v>0.74501360588074372</v>
      </c>
      <c r="G69" s="43">
        <f t="shared" si="102"/>
        <v>1.7861136058807436</v>
      </c>
      <c r="H69" s="49">
        <f t="shared" si="103"/>
        <v>1.2934000000000001</v>
      </c>
      <c r="I69" s="1">
        <f t="shared" si="104"/>
        <v>0.74500000000000011</v>
      </c>
      <c r="J69" s="43">
        <v>2.0384000000000002</v>
      </c>
      <c r="K69" s="49">
        <f t="shared" si="105"/>
        <v>1.2934000000000001</v>
      </c>
      <c r="L69" s="1">
        <f t="shared" si="106"/>
        <v>0.93290000000000006</v>
      </c>
      <c r="M69" s="43">
        <v>2.2263000000000002</v>
      </c>
      <c r="N69" s="49">
        <f t="shared" si="107"/>
        <v>1.5673999999999999</v>
      </c>
      <c r="O69" s="1">
        <f t="shared" si="108"/>
        <v>0.93290000000000028</v>
      </c>
      <c r="P69" s="43">
        <v>2.5003000000000002</v>
      </c>
      <c r="Q69" s="49">
        <f t="shared" si="109"/>
        <v>2.0175000000000001</v>
      </c>
      <c r="R69" s="1">
        <f t="shared" si="110"/>
        <v>0.93290000000000006</v>
      </c>
      <c r="S69" s="43">
        <v>2.9504000000000001</v>
      </c>
      <c r="T69" s="49">
        <f t="shared" si="111"/>
        <v>2.7526000000000002</v>
      </c>
      <c r="U69" s="1">
        <f t="shared" si="112"/>
        <v>1.0983999999999998</v>
      </c>
      <c r="V69" s="43">
        <v>3.851</v>
      </c>
      <c r="W69" s="49">
        <f t="shared" si="113"/>
        <v>3.2854000000000001</v>
      </c>
      <c r="X69" s="1">
        <f t="shared" ref="X69:X76" si="129">U69</f>
        <v>1.0983999999999998</v>
      </c>
      <c r="Y69" s="43">
        <f t="shared" ref="Y69:Y76" si="130">W69+X69</f>
        <v>4.3837999999999999</v>
      </c>
      <c r="Z69" s="49">
        <f t="shared" si="114"/>
        <v>3.4291</v>
      </c>
      <c r="AA69" s="1">
        <f t="shared" ref="AA69:AA76" si="131">X69</f>
        <v>1.0983999999999998</v>
      </c>
      <c r="AB69" s="43">
        <f t="shared" ref="AB69:AB76" si="132">Z69+AA69</f>
        <v>4.5274999999999999</v>
      </c>
      <c r="AC69" s="78"/>
      <c r="AD69" s="126"/>
      <c r="AE69" s="1">
        <f t="shared" ref="AE69:AE76" si="133">$AE$5</f>
        <v>2.6749999999999998</v>
      </c>
      <c r="AF69" s="1">
        <f t="shared" si="115"/>
        <v>0.08</v>
      </c>
      <c r="AG69" s="1">
        <v>1.0383</v>
      </c>
      <c r="AH69" s="43">
        <f t="shared" si="116"/>
        <v>3.7932999999999999</v>
      </c>
      <c r="AI69" s="78"/>
      <c r="AJ69" s="126"/>
      <c r="AK69" s="1">
        <f t="shared" si="117"/>
        <v>2.4546000000000001</v>
      </c>
      <c r="AL69" s="1">
        <f t="shared" si="118"/>
        <v>0.08</v>
      </c>
      <c r="AM69" s="1">
        <v>1.0383</v>
      </c>
      <c r="AN69" s="43">
        <f t="shared" si="119"/>
        <v>3.5729000000000002</v>
      </c>
      <c r="AO69" s="78"/>
      <c r="AP69" s="126"/>
      <c r="AQ69" s="1">
        <f t="shared" si="120"/>
        <v>2.2803</v>
      </c>
      <c r="AR69" s="1">
        <f t="shared" si="121"/>
        <v>9.5500000000000002E-2</v>
      </c>
      <c r="AS69" s="1">
        <v>1.0383</v>
      </c>
      <c r="AT69" s="43">
        <f t="shared" si="122"/>
        <v>3.4140999999999999</v>
      </c>
      <c r="AU69" s="78"/>
      <c r="AV69" s="126"/>
      <c r="AW69" s="1">
        <f t="shared" si="123"/>
        <v>2.2363</v>
      </c>
      <c r="AX69" s="1">
        <f t="shared" si="124"/>
        <v>0.1313367</v>
      </c>
      <c r="AY69" s="1">
        <v>1.004</v>
      </c>
      <c r="AZ69" s="43">
        <f t="shared" si="125"/>
        <v>3.3716366999999998</v>
      </c>
      <c r="BA69" s="30" t="s">
        <v>112</v>
      </c>
      <c r="BB69" s="6"/>
      <c r="BC69" s="1">
        <v>0.89178430628213357</v>
      </c>
      <c r="BD69" s="1">
        <f t="shared" si="126"/>
        <v>2.3573</v>
      </c>
      <c r="BE69" s="1">
        <f t="shared" si="127"/>
        <v>8.9700000000000002E-2</v>
      </c>
      <c r="BF69" s="43">
        <f t="shared" ref="BF69:BF75" si="134">ROUND(BD69+BE69+BC69,4)</f>
        <v>3.3388</v>
      </c>
      <c r="BH69" s="10"/>
      <c r="BI69" s="11">
        <f t="shared" si="128"/>
        <v>4.1807999999999996</v>
      </c>
    </row>
    <row r="70" spans="1:61" x14ac:dyDescent="0.3">
      <c r="A70" s="25" t="s">
        <v>6</v>
      </c>
      <c r="B70" s="49">
        <f t="shared" si="98"/>
        <v>1.2677863941192562</v>
      </c>
      <c r="C70" s="1">
        <f t="shared" si="99"/>
        <v>0.66631360588074373</v>
      </c>
      <c r="D70" s="43">
        <v>1.9340999999999999</v>
      </c>
      <c r="E70" s="49">
        <f t="shared" si="100"/>
        <v>1.0410999999999999</v>
      </c>
      <c r="F70" s="1">
        <f t="shared" si="101"/>
        <v>0.66631360588074373</v>
      </c>
      <c r="G70" s="43">
        <f t="shared" si="102"/>
        <v>1.7074136058807436</v>
      </c>
      <c r="H70" s="49">
        <f t="shared" si="103"/>
        <v>1.2934000000000001</v>
      </c>
      <c r="I70" s="1">
        <f t="shared" si="104"/>
        <v>0.66629999999999989</v>
      </c>
      <c r="J70" s="43">
        <v>1.9597</v>
      </c>
      <c r="K70" s="49">
        <f t="shared" si="105"/>
        <v>1.2934000000000001</v>
      </c>
      <c r="L70" s="1">
        <f t="shared" si="106"/>
        <v>0.83440000000000003</v>
      </c>
      <c r="M70" s="43">
        <v>2.1278000000000001</v>
      </c>
      <c r="N70" s="49">
        <f t="shared" si="107"/>
        <v>1.5673999999999999</v>
      </c>
      <c r="O70" s="1">
        <f t="shared" si="108"/>
        <v>0.83440000000000025</v>
      </c>
      <c r="P70" s="43">
        <v>2.4018000000000002</v>
      </c>
      <c r="Q70" s="49">
        <f t="shared" si="109"/>
        <v>2.0175000000000001</v>
      </c>
      <c r="R70" s="1">
        <f t="shared" si="110"/>
        <v>0.83440000000000003</v>
      </c>
      <c r="S70" s="43">
        <v>2.8519000000000001</v>
      </c>
      <c r="T70" s="49">
        <f t="shared" si="111"/>
        <v>2.7526000000000002</v>
      </c>
      <c r="U70" s="1">
        <f t="shared" si="112"/>
        <v>0.98239999999999972</v>
      </c>
      <c r="V70" s="43">
        <v>3.7349999999999999</v>
      </c>
      <c r="W70" s="49">
        <f t="shared" si="113"/>
        <v>3.2854000000000001</v>
      </c>
      <c r="X70" s="1">
        <f t="shared" si="129"/>
        <v>0.98239999999999972</v>
      </c>
      <c r="Y70" s="43">
        <f t="shared" si="130"/>
        <v>4.2677999999999994</v>
      </c>
      <c r="Z70" s="49">
        <f t="shared" si="114"/>
        <v>3.4291</v>
      </c>
      <c r="AA70" s="1">
        <f t="shared" si="131"/>
        <v>0.98239999999999972</v>
      </c>
      <c r="AB70" s="43">
        <f t="shared" si="132"/>
        <v>4.4115000000000002</v>
      </c>
      <c r="AC70" s="78"/>
      <c r="AD70" s="126"/>
      <c r="AE70" s="1">
        <f t="shared" si="133"/>
        <v>2.6749999999999998</v>
      </c>
      <c r="AF70" s="1">
        <f t="shared" si="115"/>
        <v>0.08</v>
      </c>
      <c r="AG70" s="1">
        <v>0.98839999999999995</v>
      </c>
      <c r="AH70" s="43">
        <f t="shared" si="116"/>
        <v>3.7433999999999998</v>
      </c>
      <c r="AI70" s="78"/>
      <c r="AJ70" s="126"/>
      <c r="AK70" s="1">
        <f t="shared" si="117"/>
        <v>2.4546000000000001</v>
      </c>
      <c r="AL70" s="1">
        <f t="shared" si="118"/>
        <v>0.08</v>
      </c>
      <c r="AM70" s="1">
        <v>0.98839999999999995</v>
      </c>
      <c r="AN70" s="43">
        <f t="shared" si="119"/>
        <v>3.5230000000000001</v>
      </c>
      <c r="AO70" s="78"/>
      <c r="AP70" s="126"/>
      <c r="AQ70" s="1">
        <f t="shared" si="120"/>
        <v>2.2803</v>
      </c>
      <c r="AR70" s="1">
        <f t="shared" si="121"/>
        <v>9.5500000000000002E-2</v>
      </c>
      <c r="AS70" s="1">
        <v>0.98839999999999995</v>
      </c>
      <c r="AT70" s="43">
        <f t="shared" si="122"/>
        <v>3.3641999999999999</v>
      </c>
      <c r="AU70" s="78"/>
      <c r="AV70" s="126"/>
      <c r="AW70" s="1">
        <f t="shared" si="123"/>
        <v>2.2363</v>
      </c>
      <c r="AX70" s="1">
        <f t="shared" si="124"/>
        <v>0.1313367</v>
      </c>
      <c r="AY70" s="1">
        <v>0.95579999999999998</v>
      </c>
      <c r="AZ70" s="43">
        <f t="shared" si="125"/>
        <v>3.3234366999999998</v>
      </c>
      <c r="BA70" s="30" t="s">
        <v>113</v>
      </c>
      <c r="BB70" s="6"/>
      <c r="BC70" s="1">
        <v>0.86172416112655592</v>
      </c>
      <c r="BD70" s="1">
        <f t="shared" si="126"/>
        <v>2.3573</v>
      </c>
      <c r="BE70" s="1">
        <f t="shared" si="127"/>
        <v>8.9700000000000002E-2</v>
      </c>
      <c r="BF70" s="43">
        <f t="shared" si="134"/>
        <v>3.3087</v>
      </c>
      <c r="BH70" s="10"/>
      <c r="BI70" s="11">
        <f t="shared" si="128"/>
        <v>4.1430999999999996</v>
      </c>
    </row>
    <row r="71" spans="1:61" x14ac:dyDescent="0.3">
      <c r="A71" s="25" t="s">
        <v>7</v>
      </c>
      <c r="B71" s="49">
        <f t="shared" si="98"/>
        <v>1.2677863941192562</v>
      </c>
      <c r="C71" s="1">
        <f t="shared" si="99"/>
        <v>0.63111360588074383</v>
      </c>
      <c r="D71" s="43">
        <v>1.8989</v>
      </c>
      <c r="E71" s="49">
        <f t="shared" si="100"/>
        <v>1.0410999999999999</v>
      </c>
      <c r="F71" s="1">
        <f t="shared" si="101"/>
        <v>0.63111360588074383</v>
      </c>
      <c r="G71" s="43">
        <f t="shared" si="102"/>
        <v>1.6722136058807437</v>
      </c>
      <c r="H71" s="49">
        <f t="shared" si="103"/>
        <v>1.2934000000000001</v>
      </c>
      <c r="I71" s="1">
        <f t="shared" si="104"/>
        <v>0.63109999999999999</v>
      </c>
      <c r="J71" s="43">
        <v>1.9245000000000001</v>
      </c>
      <c r="K71" s="49">
        <f t="shared" si="105"/>
        <v>1.2934000000000001</v>
      </c>
      <c r="L71" s="1">
        <f t="shared" si="106"/>
        <v>0.79029999999999978</v>
      </c>
      <c r="M71" s="43">
        <v>2.0836999999999999</v>
      </c>
      <c r="N71" s="49">
        <f t="shared" si="107"/>
        <v>1.5673999999999999</v>
      </c>
      <c r="O71" s="1">
        <f t="shared" si="108"/>
        <v>0.7903</v>
      </c>
      <c r="P71" s="43">
        <v>2.3576999999999999</v>
      </c>
      <c r="Q71" s="49">
        <f t="shared" si="109"/>
        <v>2.0175000000000001</v>
      </c>
      <c r="R71" s="1">
        <f t="shared" si="110"/>
        <v>0.79029999999999978</v>
      </c>
      <c r="S71" s="43">
        <v>2.8077999999999999</v>
      </c>
      <c r="T71" s="49">
        <f t="shared" si="111"/>
        <v>2.7526000000000002</v>
      </c>
      <c r="U71" s="1">
        <f t="shared" si="112"/>
        <v>0.93049999999999988</v>
      </c>
      <c r="V71" s="43">
        <v>3.6831</v>
      </c>
      <c r="W71" s="49">
        <f t="shared" si="113"/>
        <v>3.2854000000000001</v>
      </c>
      <c r="X71" s="1">
        <f t="shared" si="129"/>
        <v>0.93049999999999988</v>
      </c>
      <c r="Y71" s="43">
        <f t="shared" si="130"/>
        <v>4.2158999999999995</v>
      </c>
      <c r="Z71" s="49">
        <f t="shared" si="114"/>
        <v>3.4291</v>
      </c>
      <c r="AA71" s="1">
        <f t="shared" si="131"/>
        <v>0.93049999999999988</v>
      </c>
      <c r="AB71" s="43">
        <f t="shared" si="132"/>
        <v>4.3596000000000004</v>
      </c>
      <c r="AC71" s="78"/>
      <c r="AD71" s="126"/>
      <c r="AE71" s="1">
        <f t="shared" si="133"/>
        <v>2.6749999999999998</v>
      </c>
      <c r="AF71" s="1">
        <f t="shared" si="115"/>
        <v>0.08</v>
      </c>
      <c r="AG71" s="1">
        <v>0.97729999999999995</v>
      </c>
      <c r="AH71" s="43">
        <f t="shared" si="116"/>
        <v>3.7323</v>
      </c>
      <c r="AI71" s="78"/>
      <c r="AJ71" s="126"/>
      <c r="AK71" s="1">
        <f t="shared" si="117"/>
        <v>2.4546000000000001</v>
      </c>
      <c r="AL71" s="1">
        <f t="shared" si="118"/>
        <v>0.08</v>
      </c>
      <c r="AM71" s="1">
        <v>0.97729999999999995</v>
      </c>
      <c r="AN71" s="43">
        <f t="shared" si="119"/>
        <v>3.5119000000000002</v>
      </c>
      <c r="AO71" s="78"/>
      <c r="AP71" s="126"/>
      <c r="AQ71" s="1">
        <f t="shared" si="120"/>
        <v>2.2803</v>
      </c>
      <c r="AR71" s="1">
        <f t="shared" si="121"/>
        <v>9.5500000000000002E-2</v>
      </c>
      <c r="AS71" s="1">
        <v>0.97729999999999995</v>
      </c>
      <c r="AT71" s="43">
        <f t="shared" si="122"/>
        <v>3.3531</v>
      </c>
      <c r="AU71" s="78"/>
      <c r="AV71" s="126"/>
      <c r="AW71" s="1">
        <f t="shared" si="123"/>
        <v>2.2363</v>
      </c>
      <c r="AX71" s="1">
        <f t="shared" si="124"/>
        <v>0.1313367</v>
      </c>
      <c r="AY71" s="1">
        <v>0.94499999999999995</v>
      </c>
      <c r="AZ71" s="43">
        <f t="shared" si="125"/>
        <v>3.3126366999999997</v>
      </c>
      <c r="BA71" s="30" t="s">
        <v>114</v>
      </c>
      <c r="BB71" s="6"/>
      <c r="BC71" s="1">
        <v>0.84669408854876715</v>
      </c>
      <c r="BD71" s="1">
        <f t="shared" si="126"/>
        <v>2.3573</v>
      </c>
      <c r="BE71" s="1">
        <f t="shared" si="127"/>
        <v>8.9700000000000002E-2</v>
      </c>
      <c r="BF71" s="43">
        <f t="shared" si="134"/>
        <v>3.2936999999999999</v>
      </c>
      <c r="BH71" s="10"/>
      <c r="BI71" s="11">
        <f t="shared" si="128"/>
        <v>4.1242999999999999</v>
      </c>
    </row>
    <row r="72" spans="1:61" x14ac:dyDescent="0.3">
      <c r="A72" s="25" t="s">
        <v>8</v>
      </c>
      <c r="B72" s="49">
        <f t="shared" si="98"/>
        <v>1.2677863941192562</v>
      </c>
      <c r="C72" s="1">
        <f t="shared" si="99"/>
        <v>0.6101136058807437</v>
      </c>
      <c r="D72" s="43">
        <v>1.8778999999999999</v>
      </c>
      <c r="E72" s="49">
        <f t="shared" si="100"/>
        <v>1.0410999999999999</v>
      </c>
      <c r="F72" s="1">
        <f t="shared" si="101"/>
        <v>0.6101136058807437</v>
      </c>
      <c r="G72" s="43">
        <f t="shared" si="102"/>
        <v>1.6512136058807436</v>
      </c>
      <c r="H72" s="49">
        <f t="shared" si="103"/>
        <v>1.2934000000000001</v>
      </c>
      <c r="I72" s="1">
        <f t="shared" si="104"/>
        <v>0.61009999999999986</v>
      </c>
      <c r="J72" s="43">
        <v>1.9035</v>
      </c>
      <c r="K72" s="49">
        <f t="shared" si="105"/>
        <v>1.2934000000000001</v>
      </c>
      <c r="L72" s="1">
        <f t="shared" si="106"/>
        <v>0.76399999999999979</v>
      </c>
      <c r="M72" s="43">
        <v>2.0573999999999999</v>
      </c>
      <c r="N72" s="49">
        <f t="shared" si="107"/>
        <v>1.5673999999999999</v>
      </c>
      <c r="O72" s="1">
        <f t="shared" si="108"/>
        <v>0.76400000000000001</v>
      </c>
      <c r="P72" s="43">
        <v>2.3313999999999999</v>
      </c>
      <c r="Q72" s="49">
        <f t="shared" si="109"/>
        <v>2.0175000000000001</v>
      </c>
      <c r="R72" s="1">
        <f t="shared" si="110"/>
        <v>0.76399999999999979</v>
      </c>
      <c r="S72" s="43">
        <v>2.7814999999999999</v>
      </c>
      <c r="T72" s="49">
        <f t="shared" si="111"/>
        <v>2.7526000000000002</v>
      </c>
      <c r="U72" s="1">
        <f t="shared" si="112"/>
        <v>0.89949999999999974</v>
      </c>
      <c r="V72" s="43">
        <v>3.6520999999999999</v>
      </c>
      <c r="W72" s="49">
        <f t="shared" si="113"/>
        <v>3.2854000000000001</v>
      </c>
      <c r="X72" s="1">
        <f t="shared" si="129"/>
        <v>0.89949999999999974</v>
      </c>
      <c r="Y72" s="43">
        <f t="shared" si="130"/>
        <v>4.1848999999999998</v>
      </c>
      <c r="Z72" s="49">
        <f t="shared" si="114"/>
        <v>3.4291</v>
      </c>
      <c r="AA72" s="1">
        <f t="shared" si="131"/>
        <v>0.89949999999999974</v>
      </c>
      <c r="AB72" s="43">
        <f t="shared" si="132"/>
        <v>4.3285999999999998</v>
      </c>
      <c r="AC72" s="78"/>
      <c r="AD72" s="126"/>
      <c r="AE72" s="1">
        <f t="shared" si="133"/>
        <v>2.6749999999999998</v>
      </c>
      <c r="AF72" s="1">
        <f t="shared" si="115"/>
        <v>0.08</v>
      </c>
      <c r="AG72" s="1">
        <v>0.94469999999999998</v>
      </c>
      <c r="AH72" s="43">
        <f t="shared" si="116"/>
        <v>3.6997</v>
      </c>
      <c r="AI72" s="78"/>
      <c r="AJ72" s="126"/>
      <c r="AK72" s="1">
        <f t="shared" si="117"/>
        <v>2.4546000000000001</v>
      </c>
      <c r="AL72" s="1">
        <f t="shared" si="118"/>
        <v>0.08</v>
      </c>
      <c r="AM72" s="1">
        <v>0.94469999999999998</v>
      </c>
      <c r="AN72" s="43">
        <f t="shared" si="119"/>
        <v>3.4793000000000003</v>
      </c>
      <c r="AO72" s="78"/>
      <c r="AP72" s="126"/>
      <c r="AQ72" s="1">
        <f t="shared" si="120"/>
        <v>2.2803</v>
      </c>
      <c r="AR72" s="1">
        <f t="shared" si="121"/>
        <v>9.5500000000000002E-2</v>
      </c>
      <c r="AS72" s="1">
        <v>0.94469999999999998</v>
      </c>
      <c r="AT72" s="43">
        <f t="shared" si="122"/>
        <v>3.3205</v>
      </c>
      <c r="AU72" s="78"/>
      <c r="AV72" s="126"/>
      <c r="AW72" s="1">
        <f t="shared" si="123"/>
        <v>2.2363</v>
      </c>
      <c r="AX72" s="1">
        <f t="shared" si="124"/>
        <v>0.1313367</v>
      </c>
      <c r="AY72" s="1">
        <v>0.91349999999999998</v>
      </c>
      <c r="AZ72" s="43">
        <f t="shared" si="125"/>
        <v>3.2811366999999998</v>
      </c>
      <c r="BA72" s="30" t="s">
        <v>115</v>
      </c>
      <c r="BB72" s="6"/>
      <c r="BC72" s="1">
        <v>0.76251260995802661</v>
      </c>
      <c r="BD72" s="1">
        <f t="shared" si="126"/>
        <v>2.3573</v>
      </c>
      <c r="BE72" s="1">
        <f t="shared" si="127"/>
        <v>8.9700000000000002E-2</v>
      </c>
      <c r="BF72" s="43">
        <f t="shared" si="134"/>
        <v>3.2094999999999998</v>
      </c>
      <c r="BH72" s="10"/>
      <c r="BI72" s="11">
        <f t="shared" si="128"/>
        <v>4.0189000000000004</v>
      </c>
    </row>
    <row r="73" spans="1:61" x14ac:dyDescent="0.3">
      <c r="A73" s="25" t="s">
        <v>9</v>
      </c>
      <c r="B73" s="49">
        <f t="shared" si="98"/>
        <v>1.2677863941192562</v>
      </c>
      <c r="C73" s="1">
        <f t="shared" si="99"/>
        <v>0.60281360588074384</v>
      </c>
      <c r="D73" s="43">
        <v>1.8706</v>
      </c>
      <c r="E73" s="49">
        <f t="shared" si="100"/>
        <v>1.0410999999999999</v>
      </c>
      <c r="F73" s="1">
        <f t="shared" si="101"/>
        <v>0.60281360588074384</v>
      </c>
      <c r="G73" s="43">
        <f t="shared" si="102"/>
        <v>1.6439136058807438</v>
      </c>
      <c r="H73" s="49">
        <f t="shared" si="103"/>
        <v>1.2934000000000001</v>
      </c>
      <c r="I73" s="1">
        <f t="shared" si="104"/>
        <v>0.6028</v>
      </c>
      <c r="J73" s="43">
        <v>1.8962000000000001</v>
      </c>
      <c r="K73" s="49">
        <f t="shared" si="105"/>
        <v>1.2934000000000001</v>
      </c>
      <c r="L73" s="1">
        <f t="shared" si="106"/>
        <v>0.75489999999999968</v>
      </c>
      <c r="M73" s="43">
        <v>2.0482999999999998</v>
      </c>
      <c r="N73" s="49">
        <f t="shared" si="107"/>
        <v>1.5673999999999999</v>
      </c>
      <c r="O73" s="1">
        <f t="shared" si="108"/>
        <v>0.7548999999999999</v>
      </c>
      <c r="P73" s="43">
        <v>2.3222999999999998</v>
      </c>
      <c r="Q73" s="49">
        <f t="shared" si="109"/>
        <v>2.0175000000000001</v>
      </c>
      <c r="R73" s="1">
        <f t="shared" si="110"/>
        <v>0.75490000000000013</v>
      </c>
      <c r="S73" s="43">
        <v>2.7724000000000002</v>
      </c>
      <c r="T73" s="49">
        <f t="shared" si="111"/>
        <v>2.7526000000000002</v>
      </c>
      <c r="U73" s="1">
        <f t="shared" si="112"/>
        <v>0.88879999999999981</v>
      </c>
      <c r="V73" s="43">
        <v>3.6414</v>
      </c>
      <c r="W73" s="49">
        <f t="shared" si="113"/>
        <v>3.2854000000000001</v>
      </c>
      <c r="X73" s="1">
        <f t="shared" si="129"/>
        <v>0.88879999999999981</v>
      </c>
      <c r="Y73" s="43">
        <f t="shared" si="130"/>
        <v>4.1741999999999999</v>
      </c>
      <c r="Z73" s="49">
        <f t="shared" si="114"/>
        <v>3.4291</v>
      </c>
      <c r="AA73" s="1">
        <f t="shared" si="131"/>
        <v>0.88879999999999981</v>
      </c>
      <c r="AB73" s="43">
        <f t="shared" si="132"/>
        <v>4.3178999999999998</v>
      </c>
      <c r="AC73" s="78"/>
      <c r="AD73" s="126"/>
      <c r="AE73" s="1">
        <f t="shared" si="133"/>
        <v>2.6749999999999998</v>
      </c>
      <c r="AF73" s="1">
        <f t="shared" si="115"/>
        <v>0.08</v>
      </c>
      <c r="AG73" s="1">
        <v>0.9335</v>
      </c>
      <c r="AH73" s="43">
        <f t="shared" si="116"/>
        <v>3.6884999999999999</v>
      </c>
      <c r="AI73" s="78"/>
      <c r="AJ73" s="126"/>
      <c r="AK73" s="1">
        <f t="shared" si="117"/>
        <v>2.4546000000000001</v>
      </c>
      <c r="AL73" s="1">
        <f t="shared" si="118"/>
        <v>0.08</v>
      </c>
      <c r="AM73" s="1">
        <v>0.9335</v>
      </c>
      <c r="AN73" s="43">
        <f t="shared" si="119"/>
        <v>3.4681000000000002</v>
      </c>
      <c r="AO73" s="78"/>
      <c r="AP73" s="126"/>
      <c r="AQ73" s="1">
        <f t="shared" si="120"/>
        <v>2.2803</v>
      </c>
      <c r="AR73" s="1">
        <f t="shared" si="121"/>
        <v>9.5500000000000002E-2</v>
      </c>
      <c r="AS73" s="1">
        <v>0.9335</v>
      </c>
      <c r="AT73" s="43">
        <f t="shared" si="122"/>
        <v>3.3092999999999999</v>
      </c>
      <c r="AU73" s="78"/>
      <c r="AV73" s="126"/>
      <c r="AW73" s="1">
        <f t="shared" si="123"/>
        <v>2.2363</v>
      </c>
      <c r="AX73" s="1">
        <f t="shared" si="124"/>
        <v>0.1313367</v>
      </c>
      <c r="AY73" s="1">
        <v>0.90269999999999995</v>
      </c>
      <c r="AZ73" s="43">
        <f t="shared" si="125"/>
        <v>3.2703366999999997</v>
      </c>
      <c r="BA73" s="30" t="s">
        <v>116</v>
      </c>
      <c r="BB73" s="6"/>
      <c r="BC73" s="1">
        <v>0.48096232248924048</v>
      </c>
      <c r="BD73" s="1">
        <f t="shared" si="126"/>
        <v>2.3573</v>
      </c>
      <c r="BE73" s="1">
        <f t="shared" si="127"/>
        <v>8.9700000000000002E-2</v>
      </c>
      <c r="BF73" s="43">
        <f t="shared" si="134"/>
        <v>2.9279999999999999</v>
      </c>
      <c r="BH73" s="10"/>
      <c r="BI73" s="11">
        <f t="shared" si="128"/>
        <v>3.6663999999999999</v>
      </c>
    </row>
    <row r="74" spans="1:61" x14ac:dyDescent="0.3">
      <c r="A74" s="25" t="s">
        <v>10</v>
      </c>
      <c r="B74" s="49">
        <f t="shared" si="98"/>
        <v>1.2677863941192562</v>
      </c>
      <c r="C74" s="1">
        <f t="shared" si="99"/>
        <v>0.59141360588074376</v>
      </c>
      <c r="D74" s="43">
        <v>1.8592</v>
      </c>
      <c r="E74" s="49">
        <f t="shared" si="100"/>
        <v>1.0410999999999999</v>
      </c>
      <c r="F74" s="1">
        <f t="shared" si="101"/>
        <v>0.59141360588074376</v>
      </c>
      <c r="G74" s="43">
        <f t="shared" si="102"/>
        <v>1.6325136058807437</v>
      </c>
      <c r="H74" s="49">
        <f t="shared" si="103"/>
        <v>1.2934000000000001</v>
      </c>
      <c r="I74" s="1">
        <f t="shared" si="104"/>
        <v>0.59139999999999993</v>
      </c>
      <c r="J74" s="43">
        <v>1.8848</v>
      </c>
      <c r="K74" s="49">
        <f t="shared" si="105"/>
        <v>1.2934000000000001</v>
      </c>
      <c r="L74" s="1">
        <f t="shared" si="106"/>
        <v>0.7405999999999997</v>
      </c>
      <c r="M74" s="43">
        <v>2.0339999999999998</v>
      </c>
      <c r="N74" s="49">
        <f t="shared" si="107"/>
        <v>1.5673999999999999</v>
      </c>
      <c r="O74" s="1">
        <f t="shared" si="108"/>
        <v>0.74059999999999993</v>
      </c>
      <c r="P74" s="43">
        <v>2.3079999999999998</v>
      </c>
      <c r="Q74" s="49">
        <f t="shared" si="109"/>
        <v>2.0175000000000001</v>
      </c>
      <c r="R74" s="1">
        <f t="shared" si="110"/>
        <v>0.74060000000000015</v>
      </c>
      <c r="S74" s="43">
        <v>2.7581000000000002</v>
      </c>
      <c r="T74" s="49">
        <f t="shared" si="111"/>
        <v>2.7526000000000002</v>
      </c>
      <c r="U74" s="1">
        <f t="shared" si="112"/>
        <v>0.87199999999999989</v>
      </c>
      <c r="V74" s="43">
        <v>3.6246</v>
      </c>
      <c r="W74" s="49">
        <f t="shared" si="113"/>
        <v>3.2854000000000001</v>
      </c>
      <c r="X74" s="1">
        <f t="shared" si="129"/>
        <v>0.87199999999999989</v>
      </c>
      <c r="Y74" s="43">
        <f t="shared" si="130"/>
        <v>4.1574</v>
      </c>
      <c r="Z74" s="49">
        <f t="shared" si="114"/>
        <v>3.4291</v>
      </c>
      <c r="AA74" s="1">
        <f t="shared" si="131"/>
        <v>0.87199999999999989</v>
      </c>
      <c r="AB74" s="43">
        <f t="shared" si="132"/>
        <v>4.3010999999999999</v>
      </c>
      <c r="AC74" s="78"/>
      <c r="AD74" s="126"/>
      <c r="AE74" s="1">
        <f t="shared" si="133"/>
        <v>2.6749999999999998</v>
      </c>
      <c r="AF74" s="1">
        <f t="shared" si="115"/>
        <v>0.08</v>
      </c>
      <c r="AG74" s="1">
        <v>0.91590000000000005</v>
      </c>
      <c r="AH74" s="43">
        <f t="shared" si="116"/>
        <v>3.6709000000000001</v>
      </c>
      <c r="AI74" s="78"/>
      <c r="AJ74" s="126"/>
      <c r="AK74" s="1">
        <f t="shared" si="117"/>
        <v>2.4546000000000001</v>
      </c>
      <c r="AL74" s="1">
        <f t="shared" si="118"/>
        <v>0.08</v>
      </c>
      <c r="AM74" s="1">
        <v>0.91585000000000005</v>
      </c>
      <c r="AN74" s="43">
        <v>3.4504000000000001</v>
      </c>
      <c r="AO74" s="78"/>
      <c r="AP74" s="126"/>
      <c r="AQ74" s="1">
        <f t="shared" si="120"/>
        <v>2.2803</v>
      </c>
      <c r="AR74" s="1">
        <f t="shared" si="121"/>
        <v>9.5500000000000002E-2</v>
      </c>
      <c r="AS74" s="1">
        <v>0.91585000000000005</v>
      </c>
      <c r="AT74" s="43">
        <v>3.2915999999999999</v>
      </c>
      <c r="AU74" s="78"/>
      <c r="AV74" s="126"/>
      <c r="AW74" s="1">
        <f t="shared" si="123"/>
        <v>2.2363</v>
      </c>
      <c r="AX74" s="1">
        <f t="shared" si="124"/>
        <v>0.1313367</v>
      </c>
      <c r="AY74" s="1">
        <v>0.88570000000000004</v>
      </c>
      <c r="AZ74" s="43">
        <f t="shared" si="125"/>
        <v>3.2533366999999997</v>
      </c>
      <c r="BA74" s="30" t="s">
        <v>117</v>
      </c>
      <c r="BB74" s="6"/>
      <c r="BC74" s="1">
        <v>0.450902177333663</v>
      </c>
      <c r="BD74" s="1">
        <f t="shared" si="126"/>
        <v>2.3573</v>
      </c>
      <c r="BE74" s="1">
        <f t="shared" si="127"/>
        <v>8.9700000000000002E-2</v>
      </c>
      <c r="BF74" s="43">
        <f t="shared" si="134"/>
        <v>2.8978999999999999</v>
      </c>
      <c r="BH74" s="10"/>
      <c r="BI74" s="11">
        <f t="shared" si="128"/>
        <v>3.6286999999999998</v>
      </c>
    </row>
    <row r="75" spans="1:61" x14ac:dyDescent="0.3">
      <c r="A75" s="25" t="s">
        <v>11</v>
      </c>
      <c r="B75" s="49">
        <f t="shared" si="98"/>
        <v>1.2677863941192562</v>
      </c>
      <c r="C75" s="1">
        <f t="shared" ref="C75" si="135">D75-B75</f>
        <v>0.58321360588074378</v>
      </c>
      <c r="D75" s="43">
        <v>1.851</v>
      </c>
      <c r="E75" s="49">
        <f t="shared" si="100"/>
        <v>1.0410999999999999</v>
      </c>
      <c r="F75" s="1">
        <f t="shared" si="101"/>
        <v>0.58321360588074378</v>
      </c>
      <c r="G75" s="43">
        <f t="shared" si="102"/>
        <v>1.6243136058807437</v>
      </c>
      <c r="H75" s="49">
        <f t="shared" si="103"/>
        <v>1.2934000000000001</v>
      </c>
      <c r="I75" s="1">
        <f t="shared" si="104"/>
        <v>0.58319999999999994</v>
      </c>
      <c r="J75" s="43">
        <v>1.8766</v>
      </c>
      <c r="K75" s="49">
        <f t="shared" si="105"/>
        <v>1.2934000000000001</v>
      </c>
      <c r="L75" s="1">
        <f t="shared" si="106"/>
        <v>0.73029999999999973</v>
      </c>
      <c r="M75" s="43">
        <v>2.0236999999999998</v>
      </c>
      <c r="N75" s="49">
        <f t="shared" si="107"/>
        <v>1.5673999999999999</v>
      </c>
      <c r="O75" s="1">
        <f t="shared" si="108"/>
        <v>0.73029999999999995</v>
      </c>
      <c r="P75" s="43">
        <v>2.2976999999999999</v>
      </c>
      <c r="Q75" s="49">
        <f t="shared" si="109"/>
        <v>2.0175000000000001</v>
      </c>
      <c r="R75" s="1">
        <f t="shared" si="110"/>
        <v>0.73029999999999973</v>
      </c>
      <c r="S75" s="43">
        <v>2.7477999999999998</v>
      </c>
      <c r="T75" s="49">
        <f t="shared" si="111"/>
        <v>2.7526000000000002</v>
      </c>
      <c r="U75" s="1">
        <f t="shared" si="112"/>
        <v>0.8597999999999999</v>
      </c>
      <c r="V75" s="43">
        <v>3.6124000000000001</v>
      </c>
      <c r="W75" s="49">
        <f t="shared" si="113"/>
        <v>3.2854000000000001</v>
      </c>
      <c r="X75" s="1">
        <f t="shared" si="129"/>
        <v>0.8597999999999999</v>
      </c>
      <c r="Y75" s="43">
        <f t="shared" si="130"/>
        <v>4.1452</v>
      </c>
      <c r="Z75" s="49">
        <f t="shared" si="114"/>
        <v>3.4291</v>
      </c>
      <c r="AA75" s="1">
        <f t="shared" si="131"/>
        <v>0.8597999999999999</v>
      </c>
      <c r="AB75" s="43">
        <f t="shared" si="132"/>
        <v>4.2888999999999999</v>
      </c>
      <c r="AC75" s="78"/>
      <c r="AD75" s="126"/>
      <c r="AE75" s="1">
        <f t="shared" si="133"/>
        <v>2.6749999999999998</v>
      </c>
      <c r="AF75" s="1">
        <f t="shared" si="115"/>
        <v>0.08</v>
      </c>
      <c r="AG75" s="1">
        <v>0.90300000000000002</v>
      </c>
      <c r="AH75" s="43">
        <f t="shared" si="116"/>
        <v>3.6579999999999999</v>
      </c>
      <c r="AI75" s="78"/>
      <c r="AJ75" s="126"/>
      <c r="AK75" s="1">
        <f t="shared" si="117"/>
        <v>2.4546000000000001</v>
      </c>
      <c r="AL75" s="1">
        <f t="shared" si="118"/>
        <v>0.08</v>
      </c>
      <c r="AM75" s="1">
        <v>0.90300000000000002</v>
      </c>
      <c r="AN75" s="43">
        <f t="shared" si="119"/>
        <v>3.4376000000000002</v>
      </c>
      <c r="AO75" s="78"/>
      <c r="AP75" s="126"/>
      <c r="AQ75" s="1">
        <f t="shared" si="120"/>
        <v>2.2803</v>
      </c>
      <c r="AR75" s="1">
        <f t="shared" si="121"/>
        <v>9.5500000000000002E-2</v>
      </c>
      <c r="AS75" s="1">
        <v>0.90300000000000002</v>
      </c>
      <c r="AT75" s="43">
        <f t="shared" ref="AT75:AT76" si="136">AQ75+AR75+AS75</f>
        <v>3.2787999999999999</v>
      </c>
      <c r="AU75" s="78"/>
      <c r="AV75" s="126"/>
      <c r="AW75" s="1">
        <f t="shared" si="123"/>
        <v>2.2363</v>
      </c>
      <c r="AX75" s="1">
        <f t="shared" si="124"/>
        <v>0.1313367</v>
      </c>
      <c r="AY75" s="1">
        <v>0.87319999999999998</v>
      </c>
      <c r="AZ75" s="43">
        <f t="shared" ref="AZ75:AZ76" si="137">AW75+AX75+AY75</f>
        <v>3.2408367</v>
      </c>
      <c r="BA75" s="30" t="s">
        <v>118</v>
      </c>
      <c r="BB75" s="6"/>
      <c r="BC75" s="1">
        <v>0.40080193540770048</v>
      </c>
      <c r="BD75" s="1">
        <f t="shared" si="126"/>
        <v>2.3573</v>
      </c>
      <c r="BE75" s="1">
        <f t="shared" si="127"/>
        <v>8.9700000000000002E-2</v>
      </c>
      <c r="BF75" s="43">
        <f t="shared" si="134"/>
        <v>2.8477999999999999</v>
      </c>
      <c r="BH75" s="10"/>
      <c r="BI75" s="11">
        <f t="shared" si="128"/>
        <v>3.5659999999999998</v>
      </c>
    </row>
    <row r="76" spans="1:61" x14ac:dyDescent="0.3">
      <c r="A76" s="26" t="s">
        <v>12</v>
      </c>
      <c r="B76" s="50">
        <f t="shared" si="98"/>
        <v>1.2677863941192562</v>
      </c>
      <c r="C76" s="45">
        <f>D76-B76</f>
        <v>0.56991360588074369</v>
      </c>
      <c r="D76" s="46">
        <v>1.8376999999999999</v>
      </c>
      <c r="E76" s="50">
        <f t="shared" si="100"/>
        <v>1.0410999999999999</v>
      </c>
      <c r="F76" s="45">
        <f t="shared" si="101"/>
        <v>0.56991360588074369</v>
      </c>
      <c r="G76" s="46">
        <f t="shared" si="102"/>
        <v>1.6110136058807436</v>
      </c>
      <c r="H76" s="50">
        <f t="shared" si="103"/>
        <v>1.2934000000000001</v>
      </c>
      <c r="I76" s="45">
        <f t="shared" si="104"/>
        <v>0.56989999999999985</v>
      </c>
      <c r="J76" s="46">
        <v>1.8633</v>
      </c>
      <c r="K76" s="50">
        <f t="shared" si="105"/>
        <v>1.2934000000000001</v>
      </c>
      <c r="L76" s="45">
        <f t="shared" si="106"/>
        <v>0.71369999999999978</v>
      </c>
      <c r="M76" s="46">
        <v>2.0070999999999999</v>
      </c>
      <c r="N76" s="50">
        <f t="shared" si="107"/>
        <v>1.5673999999999999</v>
      </c>
      <c r="O76" s="45">
        <f t="shared" si="108"/>
        <v>0.7137</v>
      </c>
      <c r="P76" s="46">
        <v>2.2810999999999999</v>
      </c>
      <c r="Q76" s="50">
        <f t="shared" si="109"/>
        <v>2.0175000000000001</v>
      </c>
      <c r="R76" s="45">
        <f t="shared" si="110"/>
        <v>0.71369999999999978</v>
      </c>
      <c r="S76" s="46">
        <v>2.7311999999999999</v>
      </c>
      <c r="T76" s="50">
        <f t="shared" si="111"/>
        <v>2.7526000000000002</v>
      </c>
      <c r="U76" s="45">
        <f t="shared" si="112"/>
        <v>0.84030000000000005</v>
      </c>
      <c r="V76" s="46">
        <v>3.5929000000000002</v>
      </c>
      <c r="W76" s="50">
        <f t="shared" si="113"/>
        <v>3.2854000000000001</v>
      </c>
      <c r="X76" s="45">
        <f t="shared" si="129"/>
        <v>0.84030000000000005</v>
      </c>
      <c r="Y76" s="46">
        <f t="shared" si="130"/>
        <v>4.1257000000000001</v>
      </c>
      <c r="Z76" s="50">
        <f t="shared" si="114"/>
        <v>3.4291</v>
      </c>
      <c r="AA76" s="45">
        <f t="shared" si="131"/>
        <v>0.84030000000000005</v>
      </c>
      <c r="AB76" s="46">
        <f t="shared" si="132"/>
        <v>4.2694000000000001</v>
      </c>
      <c r="AC76" s="71"/>
      <c r="AD76" s="127"/>
      <c r="AE76" s="45">
        <f t="shared" si="133"/>
        <v>2.6749999999999998</v>
      </c>
      <c r="AF76" s="45">
        <f t="shared" si="115"/>
        <v>0.08</v>
      </c>
      <c r="AG76" s="45">
        <v>0.26479999999999998</v>
      </c>
      <c r="AH76" s="46">
        <f t="shared" si="116"/>
        <v>3.0198</v>
      </c>
      <c r="AI76" s="71"/>
      <c r="AJ76" s="127"/>
      <c r="AK76" s="45">
        <f t="shared" si="117"/>
        <v>2.4546000000000001</v>
      </c>
      <c r="AL76" s="45">
        <f t="shared" si="118"/>
        <v>0.08</v>
      </c>
      <c r="AM76" s="45">
        <v>0.26479999999999998</v>
      </c>
      <c r="AN76" s="46">
        <f t="shared" si="119"/>
        <v>2.7994000000000003</v>
      </c>
      <c r="AO76" s="71"/>
      <c r="AP76" s="127"/>
      <c r="AQ76" s="45">
        <f t="shared" si="120"/>
        <v>2.2803</v>
      </c>
      <c r="AR76" s="45">
        <f t="shared" si="121"/>
        <v>9.5500000000000002E-2</v>
      </c>
      <c r="AS76" s="45">
        <v>0.26479999999999998</v>
      </c>
      <c r="AT76" s="46">
        <f t="shared" si="136"/>
        <v>2.6406000000000001</v>
      </c>
      <c r="AU76" s="71"/>
      <c r="AV76" s="127"/>
      <c r="AW76" s="45">
        <f t="shared" si="123"/>
        <v>2.2363</v>
      </c>
      <c r="AX76" s="45">
        <f t="shared" si="124"/>
        <v>0.1313367</v>
      </c>
      <c r="AY76" s="45">
        <v>0.25609999999999999</v>
      </c>
      <c r="AZ76" s="46">
        <f t="shared" si="137"/>
        <v>2.6237366999999998</v>
      </c>
      <c r="BA76" s="31"/>
      <c r="BB76" s="44"/>
      <c r="BC76" s="45"/>
      <c r="BD76" s="45"/>
      <c r="BE76" s="45"/>
      <c r="BF76" s="46"/>
      <c r="BH76" s="12"/>
      <c r="BI76" s="13"/>
    </row>
    <row r="77" spans="1:61" x14ac:dyDescent="0.3"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61" ht="16.2" x14ac:dyDescent="0.3">
      <c r="A78" s="19" t="s">
        <v>31</v>
      </c>
      <c r="B78" s="173" t="s">
        <v>56</v>
      </c>
      <c r="C78" s="173"/>
      <c r="D78" s="173"/>
      <c r="E78" s="173" t="s">
        <v>62</v>
      </c>
      <c r="F78" s="173"/>
      <c r="G78" s="173"/>
      <c r="H78" s="173" t="s">
        <v>63</v>
      </c>
      <c r="I78" s="173"/>
      <c r="J78" s="173"/>
      <c r="K78" s="173" t="s">
        <v>64</v>
      </c>
      <c r="L78" s="173"/>
      <c r="M78" s="173"/>
      <c r="N78" s="173" t="str">
        <f>$N$2</f>
        <v>01/MAI./2021</v>
      </c>
      <c r="O78" s="173"/>
      <c r="P78" s="173"/>
      <c r="Q78" s="173" t="str">
        <f>Q$2</f>
        <v>01/AGO./2021</v>
      </c>
      <c r="R78" s="173"/>
      <c r="S78" s="173"/>
      <c r="T78" s="173" t="str">
        <f>T$2</f>
        <v>01/FEV./2022</v>
      </c>
      <c r="U78" s="173"/>
      <c r="V78" s="173"/>
      <c r="W78" s="173" t="str">
        <f>W$2</f>
        <v>01/MAI./2022</v>
      </c>
      <c r="X78" s="173"/>
      <c r="Y78" s="173"/>
      <c r="Z78" s="173" t="str">
        <f>Z$2</f>
        <v>01/AGO./2022</v>
      </c>
      <c r="AA78" s="173"/>
      <c r="AB78" s="173"/>
      <c r="AC78" s="173" t="str">
        <f>AC$2</f>
        <v>01/FEV./2023</v>
      </c>
      <c r="AD78" s="173"/>
      <c r="AE78" s="173"/>
      <c r="AF78" s="173"/>
      <c r="AG78" s="173"/>
      <c r="AH78" s="173"/>
      <c r="AI78" s="173" t="str">
        <f>AI$2</f>
        <v>01/MAI./2023</v>
      </c>
      <c r="AJ78" s="173"/>
      <c r="AK78" s="173"/>
      <c r="AL78" s="173"/>
      <c r="AM78" s="173"/>
      <c r="AN78" s="173"/>
      <c r="AO78" s="173" t="str">
        <f>AO$2</f>
        <v>01/AGO./2023</v>
      </c>
      <c r="AP78" s="173"/>
      <c r="AQ78" s="173"/>
      <c r="AR78" s="173"/>
      <c r="AS78" s="173"/>
      <c r="AT78" s="173"/>
      <c r="AU78" s="173" t="str">
        <f>AU$2</f>
        <v>01/FEV./2024</v>
      </c>
      <c r="AV78" s="173"/>
      <c r="AW78" s="173"/>
      <c r="AX78" s="173"/>
      <c r="AY78" s="173"/>
      <c r="AZ78" s="173"/>
      <c r="BA78" s="173" t="str">
        <f>BA$2</f>
        <v>01/AGO./2024</v>
      </c>
      <c r="BB78" s="173"/>
      <c r="BC78" s="173"/>
      <c r="BD78" s="173"/>
      <c r="BE78" s="173"/>
      <c r="BF78" s="173"/>
    </row>
    <row r="79" spans="1:61" ht="36.75" customHeight="1" x14ac:dyDescent="0.3">
      <c r="A79" s="88" t="s">
        <v>60</v>
      </c>
      <c r="B79" s="185" t="s">
        <v>33</v>
      </c>
      <c r="C79" s="174" t="s">
        <v>30</v>
      </c>
      <c r="D79" s="176" t="s">
        <v>34</v>
      </c>
      <c r="E79" s="185" t="s">
        <v>33</v>
      </c>
      <c r="F79" s="174" t="s">
        <v>30</v>
      </c>
      <c r="G79" s="176" t="s">
        <v>34</v>
      </c>
      <c r="H79" s="185" t="s">
        <v>33</v>
      </c>
      <c r="I79" s="174" t="s">
        <v>30</v>
      </c>
      <c r="J79" s="176" t="s">
        <v>34</v>
      </c>
      <c r="K79" s="185" t="s">
        <v>33</v>
      </c>
      <c r="L79" s="174" t="s">
        <v>30</v>
      </c>
      <c r="M79" s="176" t="s">
        <v>34</v>
      </c>
      <c r="N79" s="185" t="s">
        <v>33</v>
      </c>
      <c r="O79" s="174" t="s">
        <v>30</v>
      </c>
      <c r="P79" s="176" t="s">
        <v>34</v>
      </c>
      <c r="Q79" s="185" t="s">
        <v>33</v>
      </c>
      <c r="R79" s="174" t="s">
        <v>30</v>
      </c>
      <c r="S79" s="176" t="s">
        <v>34</v>
      </c>
      <c r="T79" s="185" t="s">
        <v>33</v>
      </c>
      <c r="U79" s="174" t="s">
        <v>30</v>
      </c>
      <c r="V79" s="176" t="s">
        <v>34</v>
      </c>
      <c r="W79" s="185" t="s">
        <v>33</v>
      </c>
      <c r="X79" s="174" t="s">
        <v>30</v>
      </c>
      <c r="Y79" s="176" t="s">
        <v>34</v>
      </c>
      <c r="Z79" s="185" t="s">
        <v>33</v>
      </c>
      <c r="AA79" s="174" t="s">
        <v>30</v>
      </c>
      <c r="AB79" s="176" t="s">
        <v>34</v>
      </c>
      <c r="AC79" s="61"/>
      <c r="AD79" s="174"/>
      <c r="AE79" s="174" t="s">
        <v>33</v>
      </c>
      <c r="AF79" s="174" t="str">
        <f>$AF$3</f>
        <v>Parcela de Recuperação da Conta Gráfica R$/m³</v>
      </c>
      <c r="AG79" s="174" t="s">
        <v>30</v>
      </c>
      <c r="AH79" s="176" t="s">
        <v>34</v>
      </c>
      <c r="AI79" s="61"/>
      <c r="AJ79" s="174"/>
      <c r="AK79" s="174" t="s">
        <v>33</v>
      </c>
      <c r="AL79" s="174" t="str">
        <f>$AF$3</f>
        <v>Parcela de Recuperação da Conta Gráfica R$/m³</v>
      </c>
      <c r="AM79" s="174" t="s">
        <v>30</v>
      </c>
      <c r="AN79" s="176" t="s">
        <v>34</v>
      </c>
      <c r="AO79" s="61"/>
      <c r="AP79" s="174"/>
      <c r="AQ79" s="174" t="s">
        <v>33</v>
      </c>
      <c r="AR79" s="174" t="str">
        <f>$AF$3</f>
        <v>Parcela de Recuperação da Conta Gráfica R$/m³</v>
      </c>
      <c r="AS79" s="174" t="s">
        <v>30</v>
      </c>
      <c r="AT79" s="176" t="s">
        <v>34</v>
      </c>
      <c r="AU79" s="61"/>
      <c r="AV79" s="174"/>
      <c r="AW79" s="174" t="s">
        <v>33</v>
      </c>
      <c r="AX79" s="174" t="str">
        <f>$AF$3</f>
        <v>Parcela de Recuperação da Conta Gráfica R$/m³</v>
      </c>
      <c r="AY79" s="174" t="s">
        <v>30</v>
      </c>
      <c r="AZ79" s="176" t="s">
        <v>34</v>
      </c>
      <c r="BA79" s="61"/>
      <c r="BB79" s="174" t="s">
        <v>106</v>
      </c>
      <c r="BC79" s="174" t="s">
        <v>107</v>
      </c>
      <c r="BD79" s="174" t="s">
        <v>108</v>
      </c>
      <c r="BE79" s="174" t="s">
        <v>109</v>
      </c>
      <c r="BF79" s="176" t="s">
        <v>34</v>
      </c>
      <c r="BH79" s="158" t="s">
        <v>180</v>
      </c>
      <c r="BI79" s="160" t="s">
        <v>176</v>
      </c>
    </row>
    <row r="80" spans="1:61" ht="36.75" customHeight="1" x14ac:dyDescent="0.3">
      <c r="A80" s="119" t="s">
        <v>2</v>
      </c>
      <c r="B80" s="186"/>
      <c r="C80" s="175"/>
      <c r="D80" s="177"/>
      <c r="E80" s="186"/>
      <c r="F80" s="175"/>
      <c r="G80" s="177"/>
      <c r="H80" s="186"/>
      <c r="I80" s="175"/>
      <c r="J80" s="177"/>
      <c r="K80" s="186"/>
      <c r="L80" s="175"/>
      <c r="M80" s="177"/>
      <c r="N80" s="186"/>
      <c r="O80" s="175"/>
      <c r="P80" s="177"/>
      <c r="Q80" s="186"/>
      <c r="R80" s="175"/>
      <c r="S80" s="177"/>
      <c r="T80" s="186"/>
      <c r="U80" s="175"/>
      <c r="V80" s="177"/>
      <c r="W80" s="186"/>
      <c r="X80" s="175"/>
      <c r="Y80" s="177"/>
      <c r="Z80" s="186"/>
      <c r="AA80" s="175"/>
      <c r="AB80" s="177"/>
      <c r="AC80" s="62"/>
      <c r="AD80" s="175"/>
      <c r="AE80" s="175"/>
      <c r="AF80" s="175"/>
      <c r="AG80" s="175"/>
      <c r="AH80" s="177"/>
      <c r="AI80" s="62"/>
      <c r="AJ80" s="175"/>
      <c r="AK80" s="175"/>
      <c r="AL80" s="175"/>
      <c r="AM80" s="175"/>
      <c r="AN80" s="177"/>
      <c r="AO80" s="62"/>
      <c r="AP80" s="175"/>
      <c r="AQ80" s="175"/>
      <c r="AR80" s="175"/>
      <c r="AS80" s="175"/>
      <c r="AT80" s="177"/>
      <c r="AU80" s="62"/>
      <c r="AV80" s="175"/>
      <c r="AW80" s="175"/>
      <c r="AX80" s="175"/>
      <c r="AY80" s="175"/>
      <c r="AZ80" s="177"/>
      <c r="BA80" s="62"/>
      <c r="BB80" s="175"/>
      <c r="BC80" s="175"/>
      <c r="BD80" s="175"/>
      <c r="BE80" s="175"/>
      <c r="BF80" s="177"/>
      <c r="BH80" s="166"/>
      <c r="BI80" s="167"/>
    </row>
    <row r="81" spans="1:61" ht="31.2" x14ac:dyDescent="0.3">
      <c r="A81" s="121" t="s">
        <v>35</v>
      </c>
      <c r="B81" s="122"/>
      <c r="C81" s="123"/>
      <c r="D81" s="124">
        <v>5651.05</v>
      </c>
      <c r="E81" s="122"/>
      <c r="F81" s="123"/>
      <c r="G81" s="124">
        <v>5651.05</v>
      </c>
      <c r="H81" s="122"/>
      <c r="I81" s="123"/>
      <c r="J81" s="124">
        <v>5651.05</v>
      </c>
      <c r="K81" s="122"/>
      <c r="L81" s="123"/>
      <c r="M81" s="124">
        <v>7076.63</v>
      </c>
      <c r="N81" s="122"/>
      <c r="O81" s="123"/>
      <c r="P81" s="124">
        <v>7076.63</v>
      </c>
      <c r="Q81" s="122"/>
      <c r="R81" s="123"/>
      <c r="S81" s="124">
        <v>7076.63</v>
      </c>
      <c r="T81" s="122"/>
      <c r="U81" s="123"/>
      <c r="V81" s="124">
        <v>8332.2999999999993</v>
      </c>
      <c r="W81" s="122"/>
      <c r="X81" s="123"/>
      <c r="Y81" s="124">
        <v>8332.2999999999993</v>
      </c>
      <c r="Z81" s="122"/>
      <c r="AA81" s="123"/>
      <c r="AB81" s="124">
        <v>8332.2999999999993</v>
      </c>
      <c r="AC81" s="122"/>
      <c r="AD81" s="123"/>
      <c r="AE81" s="123"/>
      <c r="AF81" s="123"/>
      <c r="AG81" s="123"/>
      <c r="AH81" s="124">
        <v>8751.4146999999994</v>
      </c>
      <c r="AI81" s="122"/>
      <c r="AJ81" s="123"/>
      <c r="AK81" s="123"/>
      <c r="AL81" s="123"/>
      <c r="AM81" s="123"/>
      <c r="AN81" s="124">
        <v>8751.4146999999994</v>
      </c>
      <c r="AO81" s="122"/>
      <c r="AP81" s="123"/>
      <c r="AQ81" s="123"/>
      <c r="AR81" s="123"/>
      <c r="AS81" s="123"/>
      <c r="AT81" s="124">
        <v>8751.4146999999994</v>
      </c>
      <c r="AU81" s="122"/>
      <c r="AV81" s="123"/>
      <c r="AW81" s="123"/>
      <c r="AX81" s="123"/>
      <c r="AY81" s="123"/>
      <c r="AZ81" s="124">
        <v>8462.6180000000004</v>
      </c>
      <c r="BA81" s="200" t="s">
        <v>110</v>
      </c>
      <c r="BB81" s="202">
        <v>8059.6361904761907</v>
      </c>
      <c r="BC81" s="204">
        <v>2.043899012514792</v>
      </c>
      <c r="BD81" s="204">
        <f t="shared" ref="BD81:BD82" si="138">$BD$19</f>
        <v>2.3573</v>
      </c>
      <c r="BE81" s="204">
        <f t="shared" ref="BE81:BE82" si="139">$BE$19</f>
        <v>8.9700000000000002E-2</v>
      </c>
      <c r="BF81" s="206">
        <f t="shared" ref="BF81:BF82" si="140">ROUND(BD81+BE81+BC81,4)</f>
        <v>4.4908999999999999</v>
      </c>
      <c r="BH81" s="162">
        <f>ROUND((BB81/(1-$BO$19-$BO$20))/(1-$BO$21),4)</f>
        <v>10092.2066</v>
      </c>
      <c r="BI81" s="164">
        <f>ROUND((BF81/(1-$BO$19-$BO$20))/(1-$BO$21),4)</f>
        <v>5.6234999999999999</v>
      </c>
    </row>
    <row r="82" spans="1:61" x14ac:dyDescent="0.3">
      <c r="A82" s="26" t="s">
        <v>26</v>
      </c>
      <c r="B82" s="50">
        <f>$B$5</f>
        <v>1.2677863941192562</v>
      </c>
      <c r="C82" s="45">
        <f>D82-B82</f>
        <v>1.430313605880744</v>
      </c>
      <c r="D82" s="46">
        <v>2.6981000000000002</v>
      </c>
      <c r="E82" s="50">
        <f>$E$5</f>
        <v>1.0410999999999999</v>
      </c>
      <c r="F82" s="45">
        <f>G82-E82</f>
        <v>1.430313605880744</v>
      </c>
      <c r="G82" s="46">
        <f>C82+E82</f>
        <v>2.4714136058807439</v>
      </c>
      <c r="H82" s="50">
        <f>$H$5</f>
        <v>1.2934000000000001</v>
      </c>
      <c r="I82" s="45">
        <f>J82-H82</f>
        <v>1.4302999999999999</v>
      </c>
      <c r="J82" s="46">
        <v>2.7237</v>
      </c>
      <c r="K82" s="50">
        <f>$H$5</f>
        <v>1.2934000000000001</v>
      </c>
      <c r="L82" s="45">
        <f>M82-K82</f>
        <v>1.7910999999999997</v>
      </c>
      <c r="M82" s="46">
        <v>3.0844999999999998</v>
      </c>
      <c r="N82" s="50">
        <f>$N$5</f>
        <v>1.5673999999999999</v>
      </c>
      <c r="O82" s="45">
        <f>P82-N82</f>
        <v>1.7910999999999999</v>
      </c>
      <c r="P82" s="46">
        <v>3.3584999999999998</v>
      </c>
      <c r="Q82" s="50">
        <f>Q$5</f>
        <v>2.0175000000000001</v>
      </c>
      <c r="R82" s="45">
        <f>S82-Q82</f>
        <v>1.7911000000000001</v>
      </c>
      <c r="S82" s="46">
        <v>3.8086000000000002</v>
      </c>
      <c r="T82" s="50">
        <f>T$5</f>
        <v>2.7526000000000002</v>
      </c>
      <c r="U82" s="45">
        <f>V82-T82</f>
        <v>2.1087999999999996</v>
      </c>
      <c r="V82" s="46">
        <v>4.8613999999999997</v>
      </c>
      <c r="W82" s="50">
        <f>W$5</f>
        <v>3.2854000000000001</v>
      </c>
      <c r="X82" s="45">
        <f>U82</f>
        <v>2.1087999999999996</v>
      </c>
      <c r="Y82" s="46">
        <f>W82+X82</f>
        <v>5.3941999999999997</v>
      </c>
      <c r="Z82" s="50">
        <f>Z$5</f>
        <v>3.4291</v>
      </c>
      <c r="AA82" s="45">
        <f>X82</f>
        <v>2.1087999999999996</v>
      </c>
      <c r="AB82" s="46">
        <f>Z82+AA82</f>
        <v>5.5378999999999996</v>
      </c>
      <c r="AC82" s="71"/>
      <c r="AD82" s="44"/>
      <c r="AE82" s="45">
        <f>$AE$5</f>
        <v>2.6749999999999998</v>
      </c>
      <c r="AF82" s="45">
        <f>$AF$5</f>
        <v>0.08</v>
      </c>
      <c r="AG82" s="45">
        <v>2.2149000000000001</v>
      </c>
      <c r="AH82" s="46">
        <f t="shared" ref="AH82" si="141">AE82+AF82+AG82</f>
        <v>4.9699</v>
      </c>
      <c r="AI82" s="71"/>
      <c r="AJ82" s="44"/>
      <c r="AK82" s="45">
        <f t="shared" ref="AK82" si="142">$AK$5</f>
        <v>2.4546000000000001</v>
      </c>
      <c r="AL82" s="45">
        <f>$AF$5</f>
        <v>0.08</v>
      </c>
      <c r="AM82" s="45">
        <v>2.2149000000000001</v>
      </c>
      <c r="AN82" s="46">
        <f>AK82+AL82+AM82</f>
        <v>4.7495000000000003</v>
      </c>
      <c r="AO82" s="71"/>
      <c r="AP82" s="44"/>
      <c r="AQ82" s="45">
        <f>$AQ$5</f>
        <v>2.2803</v>
      </c>
      <c r="AR82" s="45">
        <f>$AR$5</f>
        <v>9.5500000000000002E-2</v>
      </c>
      <c r="AS82" s="45">
        <v>2.2149000000000001</v>
      </c>
      <c r="AT82" s="46">
        <f>AQ82+AR82+AS82</f>
        <v>4.5907</v>
      </c>
      <c r="AU82" s="71"/>
      <c r="AV82" s="44"/>
      <c r="AW82" s="45">
        <f>$AW$5</f>
        <v>2.2363</v>
      </c>
      <c r="AX82" s="45">
        <f>$AX$5</f>
        <v>0.1313367</v>
      </c>
      <c r="AY82" s="45">
        <v>2.1417999999999999</v>
      </c>
      <c r="AZ82" s="46">
        <f>AW82+AX82+AY82</f>
        <v>4.5094367000000002</v>
      </c>
      <c r="BA82" s="201"/>
      <c r="BB82" s="203"/>
      <c r="BC82" s="205"/>
      <c r="BD82" s="205">
        <f t="shared" si="138"/>
        <v>2.3573</v>
      </c>
      <c r="BE82" s="205">
        <f t="shared" si="139"/>
        <v>8.9700000000000002E-2</v>
      </c>
      <c r="BF82" s="207">
        <f t="shared" si="140"/>
        <v>2.4470000000000001</v>
      </c>
      <c r="BH82" s="163"/>
      <c r="BI82" s="165"/>
    </row>
    <row r="83" spans="1:61" x14ac:dyDescent="0.3"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61" ht="16.2" x14ac:dyDescent="0.3">
      <c r="A84" s="19" t="s">
        <v>31</v>
      </c>
      <c r="B84" s="173" t="s">
        <v>56</v>
      </c>
      <c r="C84" s="173"/>
      <c r="D84" s="173"/>
      <c r="E84" s="173" t="s">
        <v>62</v>
      </c>
      <c r="F84" s="173"/>
      <c r="G84" s="173"/>
      <c r="H84" s="173" t="s">
        <v>63</v>
      </c>
      <c r="I84" s="173"/>
      <c r="J84" s="173"/>
      <c r="K84" s="173" t="s">
        <v>64</v>
      </c>
      <c r="L84" s="173"/>
      <c r="M84" s="173"/>
      <c r="N84" s="173" t="str">
        <f>$N$2</f>
        <v>01/MAI./2021</v>
      </c>
      <c r="O84" s="173"/>
      <c r="P84" s="173"/>
      <c r="Q84" s="173" t="str">
        <f>Q$2</f>
        <v>01/AGO./2021</v>
      </c>
      <c r="R84" s="173"/>
      <c r="S84" s="173"/>
      <c r="T84" s="173" t="str">
        <f>T$2</f>
        <v>01/FEV./2022</v>
      </c>
      <c r="U84" s="173"/>
      <c r="V84" s="173"/>
      <c r="W84" s="173" t="str">
        <f>W$2</f>
        <v>01/MAI./2022</v>
      </c>
      <c r="X84" s="173"/>
      <c r="Y84" s="173"/>
      <c r="Z84" s="173" t="str">
        <f>Z$2</f>
        <v>01/AGO./2022</v>
      </c>
      <c r="AA84" s="173"/>
      <c r="AB84" s="173"/>
      <c r="AC84" s="173" t="str">
        <f>AC$2</f>
        <v>01/FEV./2023</v>
      </c>
      <c r="AD84" s="173"/>
      <c r="AE84" s="173"/>
      <c r="AF84" s="173"/>
      <c r="AG84" s="173"/>
      <c r="AH84" s="173"/>
      <c r="AI84" s="173" t="str">
        <f>AI$2</f>
        <v>01/MAI./2023</v>
      </c>
      <c r="AJ84" s="173"/>
      <c r="AK84" s="173"/>
      <c r="AL84" s="173"/>
      <c r="AM84" s="173"/>
      <c r="AN84" s="173"/>
      <c r="AO84" s="173" t="str">
        <f>AO$2</f>
        <v>01/AGO./2023</v>
      </c>
      <c r="AP84" s="173"/>
      <c r="AQ84" s="173"/>
      <c r="AR84" s="173"/>
      <c r="AS84" s="173"/>
      <c r="AT84" s="173"/>
      <c r="AU84" s="173" t="str">
        <f>AU$2</f>
        <v>01/FEV./2024</v>
      </c>
      <c r="AV84" s="173"/>
      <c r="AW84" s="173"/>
      <c r="AX84" s="173"/>
      <c r="AY84" s="173"/>
      <c r="AZ84" s="173"/>
      <c r="BA84" s="173" t="str">
        <f>BA$2</f>
        <v>01/AGO./2024</v>
      </c>
      <c r="BB84" s="173"/>
      <c r="BC84" s="173"/>
      <c r="BD84" s="173"/>
      <c r="BE84" s="173"/>
      <c r="BF84" s="173"/>
    </row>
    <row r="85" spans="1:61" ht="36.75" customHeight="1" x14ac:dyDescent="0.3">
      <c r="A85" s="27" t="s">
        <v>61</v>
      </c>
      <c r="B85" s="185" t="s">
        <v>33</v>
      </c>
      <c r="C85" s="174" t="s">
        <v>30</v>
      </c>
      <c r="D85" s="176" t="s">
        <v>34</v>
      </c>
      <c r="E85" s="185" t="s">
        <v>33</v>
      </c>
      <c r="F85" s="174" t="s">
        <v>30</v>
      </c>
      <c r="G85" s="176" t="s">
        <v>34</v>
      </c>
      <c r="H85" s="185" t="s">
        <v>33</v>
      </c>
      <c r="I85" s="174" t="s">
        <v>30</v>
      </c>
      <c r="J85" s="176" t="s">
        <v>34</v>
      </c>
      <c r="K85" s="185" t="s">
        <v>33</v>
      </c>
      <c r="L85" s="174" t="s">
        <v>30</v>
      </c>
      <c r="M85" s="176" t="s">
        <v>34</v>
      </c>
      <c r="N85" s="185" t="s">
        <v>33</v>
      </c>
      <c r="O85" s="174" t="s">
        <v>30</v>
      </c>
      <c r="P85" s="176" t="s">
        <v>34</v>
      </c>
      <c r="Q85" s="185" t="s">
        <v>33</v>
      </c>
      <c r="R85" s="174" t="s">
        <v>30</v>
      </c>
      <c r="S85" s="176" t="s">
        <v>34</v>
      </c>
      <c r="T85" s="185" t="s">
        <v>33</v>
      </c>
      <c r="U85" s="174" t="s">
        <v>30</v>
      </c>
      <c r="V85" s="176" t="s">
        <v>34</v>
      </c>
      <c r="W85" s="185" t="s">
        <v>33</v>
      </c>
      <c r="X85" s="174" t="s">
        <v>30</v>
      </c>
      <c r="Y85" s="176" t="s">
        <v>34</v>
      </c>
      <c r="Z85" s="185" t="s">
        <v>33</v>
      </c>
      <c r="AA85" s="174" t="s">
        <v>30</v>
      </c>
      <c r="AB85" s="176" t="s">
        <v>34</v>
      </c>
      <c r="AC85" s="61"/>
      <c r="AD85" s="174"/>
      <c r="AE85" s="174" t="s">
        <v>33</v>
      </c>
      <c r="AF85" s="174" t="str">
        <f>$AF$3</f>
        <v>Parcela de Recuperação da Conta Gráfica R$/m³</v>
      </c>
      <c r="AG85" s="174" t="s">
        <v>30</v>
      </c>
      <c r="AH85" s="176" t="s">
        <v>34</v>
      </c>
      <c r="AI85" s="61"/>
      <c r="AJ85" s="174"/>
      <c r="AK85" s="174" t="s">
        <v>33</v>
      </c>
      <c r="AL85" s="174" t="str">
        <f>$AF$3</f>
        <v>Parcela de Recuperação da Conta Gráfica R$/m³</v>
      </c>
      <c r="AM85" s="174" t="s">
        <v>30</v>
      </c>
      <c r="AN85" s="176" t="s">
        <v>34</v>
      </c>
      <c r="AO85" s="61"/>
      <c r="AP85" s="174"/>
      <c r="AQ85" s="174" t="s">
        <v>33</v>
      </c>
      <c r="AR85" s="174" t="str">
        <f>$AF$3</f>
        <v>Parcela de Recuperação da Conta Gráfica R$/m³</v>
      </c>
      <c r="AS85" s="174" t="s">
        <v>30</v>
      </c>
      <c r="AT85" s="176" t="s">
        <v>34</v>
      </c>
      <c r="AU85" s="61"/>
      <c r="AV85" s="174"/>
      <c r="AW85" s="174" t="s">
        <v>33</v>
      </c>
      <c r="AX85" s="174" t="str">
        <f>$AF$3</f>
        <v>Parcela de Recuperação da Conta Gráfica R$/m³</v>
      </c>
      <c r="AY85" s="174" t="s">
        <v>30</v>
      </c>
      <c r="AZ85" s="176" t="s">
        <v>34</v>
      </c>
      <c r="BA85" s="197" t="s">
        <v>173</v>
      </c>
      <c r="BB85" s="198"/>
      <c r="BC85" s="198"/>
      <c r="BD85" s="198"/>
      <c r="BE85" s="198"/>
      <c r="BF85" s="199"/>
    </row>
    <row r="86" spans="1:61" ht="36.75" customHeight="1" x14ac:dyDescent="0.3">
      <c r="A86" s="119" t="s">
        <v>2</v>
      </c>
      <c r="B86" s="186"/>
      <c r="C86" s="175"/>
      <c r="D86" s="177"/>
      <c r="E86" s="186"/>
      <c r="F86" s="175"/>
      <c r="G86" s="177"/>
      <c r="H86" s="186"/>
      <c r="I86" s="175"/>
      <c r="J86" s="177"/>
      <c r="K86" s="186"/>
      <c r="L86" s="175"/>
      <c r="M86" s="177"/>
      <c r="N86" s="186"/>
      <c r="O86" s="175"/>
      <c r="P86" s="177"/>
      <c r="Q86" s="186"/>
      <c r="R86" s="175"/>
      <c r="S86" s="177"/>
      <c r="T86" s="186"/>
      <c r="U86" s="175"/>
      <c r="V86" s="177"/>
      <c r="W86" s="186"/>
      <c r="X86" s="175"/>
      <c r="Y86" s="177"/>
      <c r="Z86" s="186"/>
      <c r="AA86" s="175"/>
      <c r="AB86" s="177"/>
      <c r="AC86" s="62"/>
      <c r="AD86" s="175"/>
      <c r="AE86" s="175"/>
      <c r="AF86" s="175"/>
      <c r="AG86" s="175"/>
      <c r="AH86" s="177"/>
      <c r="AI86" s="62"/>
      <c r="AJ86" s="175"/>
      <c r="AK86" s="175"/>
      <c r="AL86" s="175"/>
      <c r="AM86" s="175"/>
      <c r="AN86" s="177"/>
      <c r="AO86" s="62"/>
      <c r="AP86" s="175"/>
      <c r="AQ86" s="175"/>
      <c r="AR86" s="175"/>
      <c r="AS86" s="175"/>
      <c r="AT86" s="177"/>
      <c r="AU86" s="62"/>
      <c r="AV86" s="175"/>
      <c r="AW86" s="175"/>
      <c r="AX86" s="175"/>
      <c r="AY86" s="175"/>
      <c r="AZ86" s="177"/>
      <c r="BA86" s="191"/>
      <c r="BB86" s="192"/>
      <c r="BC86" s="192"/>
      <c r="BD86" s="192"/>
      <c r="BE86" s="192"/>
      <c r="BF86" s="193"/>
    </row>
    <row r="87" spans="1:61" x14ac:dyDescent="0.3">
      <c r="A87" s="25" t="s">
        <v>25</v>
      </c>
      <c r="B87" s="120">
        <f t="shared" ref="B87:B93" si="143">$B$5</f>
        <v>1.2677863941192562</v>
      </c>
      <c r="C87" s="91">
        <f t="shared" ref="C87:C93" si="144">D87-B87</f>
        <v>0.73501360588074394</v>
      </c>
      <c r="D87" s="92">
        <v>2.0028000000000001</v>
      </c>
      <c r="E87" s="120">
        <f t="shared" ref="E87:E93" si="145">$E$5</f>
        <v>1.0410999999999999</v>
      </c>
      <c r="F87" s="91">
        <f t="shared" ref="F87:F93" si="146">G87-E87</f>
        <v>0.73501360588074394</v>
      </c>
      <c r="G87" s="92">
        <f t="shared" ref="G87:G93" si="147">C87+E87</f>
        <v>1.7761136058807439</v>
      </c>
      <c r="H87" s="120">
        <f t="shared" ref="H87:H93" si="148">$H$5</f>
        <v>1.2934000000000001</v>
      </c>
      <c r="I87" s="91">
        <f t="shared" ref="I87:I93" si="149">J87-H87</f>
        <v>0.73499999999999988</v>
      </c>
      <c r="J87" s="92">
        <v>2.0284</v>
      </c>
      <c r="K87" s="120">
        <f t="shared" ref="K87:K93" si="150">$H$5</f>
        <v>1.2934000000000001</v>
      </c>
      <c r="L87" s="91">
        <f t="shared" ref="L87:L93" si="151">M87-K87</f>
        <v>0.92039999999999988</v>
      </c>
      <c r="M87" s="92">
        <v>2.2138</v>
      </c>
      <c r="N87" s="120">
        <f t="shared" ref="N87:N93" si="152">$N$5</f>
        <v>1.5673999999999999</v>
      </c>
      <c r="O87" s="91">
        <f t="shared" ref="O87:O93" si="153">P87-N87</f>
        <v>0.92040000000000011</v>
      </c>
      <c r="P87" s="92">
        <v>2.4878</v>
      </c>
      <c r="Q87" s="120">
        <f t="shared" ref="Q87:Q93" si="154">Q$5</f>
        <v>2.0175000000000001</v>
      </c>
      <c r="R87" s="91">
        <f t="shared" ref="R87:R93" si="155">S87-Q87</f>
        <v>0.92039999999999988</v>
      </c>
      <c r="S87" s="92">
        <v>2.9379</v>
      </c>
      <c r="T87" s="120">
        <f t="shared" ref="T87:T93" si="156">T$5</f>
        <v>2.7526000000000002</v>
      </c>
      <c r="U87" s="91">
        <f t="shared" ref="U87:U93" si="157">V87-T87</f>
        <v>1.0836999999999999</v>
      </c>
      <c r="V87" s="92">
        <v>3.8363</v>
      </c>
      <c r="W87" s="120">
        <f t="shared" ref="W87:W93" si="158">W$5</f>
        <v>3.2854000000000001</v>
      </c>
      <c r="X87" s="91">
        <f>U87</f>
        <v>1.0836999999999999</v>
      </c>
      <c r="Y87" s="92">
        <f>W87+X87</f>
        <v>4.3690999999999995</v>
      </c>
      <c r="Z87" s="120">
        <f t="shared" ref="Z87:Z93" si="159">Z$5</f>
        <v>3.4291</v>
      </c>
      <c r="AA87" s="91">
        <f>X87</f>
        <v>1.0836999999999999</v>
      </c>
      <c r="AB87" s="92">
        <f>Z87+AA87</f>
        <v>4.5128000000000004</v>
      </c>
      <c r="AC87" s="78"/>
      <c r="AD87" s="7"/>
      <c r="AE87" s="91">
        <f>$AE$5</f>
        <v>2.6749999999999998</v>
      </c>
      <c r="AF87" s="91">
        <f t="shared" ref="AF87:AF93" si="160">$AF$5</f>
        <v>0.08</v>
      </c>
      <c r="AG87" s="91">
        <v>1.1382000000000001</v>
      </c>
      <c r="AH87" s="92">
        <f t="shared" ref="AH87:AH93" si="161">AE87+AF87+AG87</f>
        <v>3.8932000000000002</v>
      </c>
      <c r="AI87" s="78"/>
      <c r="AJ87" s="7"/>
      <c r="AK87" s="91">
        <f t="shared" ref="AK87:AK93" si="162">$AK$5</f>
        <v>2.4546000000000001</v>
      </c>
      <c r="AL87" s="91">
        <f t="shared" ref="AL87:AL93" si="163">$AF$5</f>
        <v>0.08</v>
      </c>
      <c r="AM87" s="91">
        <v>1.1382000000000001</v>
      </c>
      <c r="AN87" s="92">
        <f t="shared" ref="AN87:AN93" si="164">AK87+AL87+AM87</f>
        <v>3.6728000000000005</v>
      </c>
      <c r="AO87" s="78"/>
      <c r="AP87" s="7"/>
      <c r="AQ87" s="91">
        <f t="shared" ref="AQ87:AQ93" si="165">$AQ$5</f>
        <v>2.2803</v>
      </c>
      <c r="AR87" s="91">
        <f t="shared" ref="AR87:AR93" si="166">$AR$5</f>
        <v>9.5500000000000002E-2</v>
      </c>
      <c r="AS87" s="91">
        <v>1.1382000000000001</v>
      </c>
      <c r="AT87" s="92">
        <f t="shared" ref="AT87:AT93" si="167">AQ87+AR87+AS87</f>
        <v>3.5140000000000002</v>
      </c>
      <c r="AU87" s="78"/>
      <c r="AV87" s="7"/>
      <c r="AW87" s="91">
        <f t="shared" ref="AW87:AW93" si="168">$AW$5</f>
        <v>2.2363</v>
      </c>
      <c r="AX87" s="91">
        <f t="shared" ref="AX87:AX93" si="169">$AX$5</f>
        <v>0.1313367</v>
      </c>
      <c r="AY87" s="91">
        <v>1.1006</v>
      </c>
      <c r="AZ87" s="92">
        <f t="shared" ref="AZ87:AZ93" si="170">AW87+AX87+AY87</f>
        <v>3.4682366999999998</v>
      </c>
      <c r="BA87" s="191"/>
      <c r="BB87" s="192"/>
      <c r="BC87" s="192"/>
      <c r="BD87" s="192"/>
      <c r="BE87" s="192"/>
      <c r="BF87" s="193"/>
    </row>
    <row r="88" spans="1:61" x14ac:dyDescent="0.3">
      <c r="A88" s="25" t="s">
        <v>5</v>
      </c>
      <c r="B88" s="49">
        <f t="shared" si="143"/>
        <v>1.2677863941192562</v>
      </c>
      <c r="C88" s="1">
        <f t="shared" si="144"/>
        <v>0.63901360588074385</v>
      </c>
      <c r="D88" s="43">
        <v>1.9068000000000001</v>
      </c>
      <c r="E88" s="49">
        <f t="shared" si="145"/>
        <v>1.0410999999999999</v>
      </c>
      <c r="F88" s="1">
        <f t="shared" si="146"/>
        <v>0.63901360588074385</v>
      </c>
      <c r="G88" s="43">
        <f t="shared" si="147"/>
        <v>1.6801136058807438</v>
      </c>
      <c r="H88" s="49">
        <f t="shared" si="148"/>
        <v>1.2934000000000001</v>
      </c>
      <c r="I88" s="1">
        <f t="shared" si="149"/>
        <v>0.63899999999999979</v>
      </c>
      <c r="J88" s="43">
        <v>1.9323999999999999</v>
      </c>
      <c r="K88" s="49">
        <f t="shared" si="150"/>
        <v>1.2934000000000001</v>
      </c>
      <c r="L88" s="1">
        <f t="shared" si="151"/>
        <v>0.8001999999999998</v>
      </c>
      <c r="M88" s="43">
        <v>2.0935999999999999</v>
      </c>
      <c r="N88" s="49">
        <f t="shared" si="152"/>
        <v>1.5673999999999999</v>
      </c>
      <c r="O88" s="1">
        <f t="shared" si="153"/>
        <v>0.80020000000000002</v>
      </c>
      <c r="P88" s="43">
        <v>2.3675999999999999</v>
      </c>
      <c r="Q88" s="49">
        <f t="shared" si="154"/>
        <v>2.0175000000000001</v>
      </c>
      <c r="R88" s="1">
        <f t="shared" si="155"/>
        <v>0.8001999999999998</v>
      </c>
      <c r="S88" s="43">
        <v>2.8176999999999999</v>
      </c>
      <c r="T88" s="49">
        <f t="shared" si="156"/>
        <v>2.7526000000000002</v>
      </c>
      <c r="U88" s="1">
        <f t="shared" si="157"/>
        <v>0.94209999999999994</v>
      </c>
      <c r="V88" s="43">
        <v>3.6947000000000001</v>
      </c>
      <c r="W88" s="49">
        <f t="shared" si="158"/>
        <v>3.2854000000000001</v>
      </c>
      <c r="X88" s="1">
        <f t="shared" ref="X88:X93" si="171">U88</f>
        <v>0.94209999999999994</v>
      </c>
      <c r="Y88" s="43">
        <f t="shared" ref="Y88:Y93" si="172">W88+X88</f>
        <v>4.2275</v>
      </c>
      <c r="Z88" s="49">
        <f t="shared" si="159"/>
        <v>3.4291</v>
      </c>
      <c r="AA88" s="1">
        <f t="shared" ref="AA88:AA93" si="173">X88</f>
        <v>0.94209999999999994</v>
      </c>
      <c r="AB88" s="43">
        <f t="shared" ref="AB88:AB93" si="174">Z88+AA88</f>
        <v>4.3712</v>
      </c>
      <c r="AC88" s="78"/>
      <c r="AD88" s="7"/>
      <c r="AE88" s="1">
        <f t="shared" ref="AE88:AE93" si="175">$AE$5</f>
        <v>2.6749999999999998</v>
      </c>
      <c r="AF88" s="1">
        <f t="shared" si="160"/>
        <v>0.08</v>
      </c>
      <c r="AG88" s="1">
        <v>0.98950000000000005</v>
      </c>
      <c r="AH88" s="43">
        <f t="shared" si="161"/>
        <v>3.7444999999999999</v>
      </c>
      <c r="AI88" s="78"/>
      <c r="AJ88" s="7"/>
      <c r="AK88" s="1">
        <f t="shared" si="162"/>
        <v>2.4546000000000001</v>
      </c>
      <c r="AL88" s="1">
        <f t="shared" si="163"/>
        <v>0.08</v>
      </c>
      <c r="AM88" s="1">
        <v>0.98950000000000005</v>
      </c>
      <c r="AN88" s="43">
        <f t="shared" si="164"/>
        <v>3.5241000000000002</v>
      </c>
      <c r="AO88" s="78"/>
      <c r="AP88" s="7"/>
      <c r="AQ88" s="1">
        <f t="shared" si="165"/>
        <v>2.2803</v>
      </c>
      <c r="AR88" s="1">
        <f t="shared" si="166"/>
        <v>9.5500000000000002E-2</v>
      </c>
      <c r="AS88" s="1">
        <v>0.98950000000000005</v>
      </c>
      <c r="AT88" s="43">
        <f t="shared" si="167"/>
        <v>3.3653</v>
      </c>
      <c r="AU88" s="78"/>
      <c r="AV88" s="7"/>
      <c r="AW88" s="1">
        <f t="shared" si="168"/>
        <v>2.2363</v>
      </c>
      <c r="AX88" s="1">
        <f t="shared" si="169"/>
        <v>0.1313367</v>
      </c>
      <c r="AY88" s="1">
        <v>0.95679999999999998</v>
      </c>
      <c r="AZ88" s="43">
        <f t="shared" si="170"/>
        <v>3.3244366999999997</v>
      </c>
      <c r="BA88" s="191"/>
      <c r="BB88" s="192"/>
      <c r="BC88" s="192"/>
      <c r="BD88" s="192"/>
      <c r="BE88" s="192"/>
      <c r="BF88" s="193"/>
    </row>
    <row r="89" spans="1:61" x14ac:dyDescent="0.3">
      <c r="A89" s="25" t="s">
        <v>6</v>
      </c>
      <c r="B89" s="49">
        <f t="shared" si="143"/>
        <v>1.2677863941192562</v>
      </c>
      <c r="C89" s="1">
        <f t="shared" si="144"/>
        <v>0.41041360588074371</v>
      </c>
      <c r="D89" s="43">
        <v>1.6781999999999999</v>
      </c>
      <c r="E89" s="49">
        <f t="shared" si="145"/>
        <v>1.0410999999999999</v>
      </c>
      <c r="F89" s="1">
        <f t="shared" si="146"/>
        <v>0.41041360588074371</v>
      </c>
      <c r="G89" s="43">
        <f t="shared" si="147"/>
        <v>1.4515136058807436</v>
      </c>
      <c r="H89" s="49">
        <f t="shared" si="148"/>
        <v>1.2934000000000001</v>
      </c>
      <c r="I89" s="1">
        <f t="shared" si="149"/>
        <v>0.41039999999999988</v>
      </c>
      <c r="J89" s="43">
        <v>1.7038</v>
      </c>
      <c r="K89" s="49">
        <f t="shared" si="150"/>
        <v>1.2934000000000001</v>
      </c>
      <c r="L89" s="1">
        <f t="shared" si="151"/>
        <v>0.5138999999999998</v>
      </c>
      <c r="M89" s="43">
        <v>1.8072999999999999</v>
      </c>
      <c r="N89" s="49">
        <f t="shared" si="152"/>
        <v>1.5673999999999999</v>
      </c>
      <c r="O89" s="1">
        <f t="shared" si="153"/>
        <v>0.51390000000000025</v>
      </c>
      <c r="P89" s="43">
        <v>2.0813000000000001</v>
      </c>
      <c r="Q89" s="49">
        <f t="shared" si="154"/>
        <v>2.0175000000000001</v>
      </c>
      <c r="R89" s="1">
        <f t="shared" si="155"/>
        <v>0.51390000000000002</v>
      </c>
      <c r="S89" s="43">
        <v>2.5314000000000001</v>
      </c>
      <c r="T89" s="49">
        <f t="shared" si="156"/>
        <v>2.7526000000000002</v>
      </c>
      <c r="U89" s="1">
        <f t="shared" si="157"/>
        <v>0.60509999999999975</v>
      </c>
      <c r="V89" s="43">
        <v>3.3576999999999999</v>
      </c>
      <c r="W89" s="49">
        <f t="shared" si="158"/>
        <v>3.2854000000000001</v>
      </c>
      <c r="X89" s="1">
        <f t="shared" si="171"/>
        <v>0.60509999999999975</v>
      </c>
      <c r="Y89" s="43">
        <f t="shared" si="172"/>
        <v>3.8904999999999998</v>
      </c>
      <c r="Z89" s="49">
        <f t="shared" si="159"/>
        <v>3.4291</v>
      </c>
      <c r="AA89" s="1">
        <f t="shared" si="173"/>
        <v>0.60509999999999975</v>
      </c>
      <c r="AB89" s="43">
        <f t="shared" si="174"/>
        <v>4.0342000000000002</v>
      </c>
      <c r="AC89" s="78"/>
      <c r="AD89" s="7"/>
      <c r="AE89" s="1">
        <f t="shared" si="175"/>
        <v>2.6749999999999998</v>
      </c>
      <c r="AF89" s="1">
        <f t="shared" si="160"/>
        <v>0.08</v>
      </c>
      <c r="AG89" s="1">
        <v>0.63549999999999995</v>
      </c>
      <c r="AH89" s="43">
        <f t="shared" si="161"/>
        <v>3.3904999999999998</v>
      </c>
      <c r="AI89" s="78"/>
      <c r="AJ89" s="7"/>
      <c r="AK89" s="1">
        <f t="shared" si="162"/>
        <v>2.4546000000000001</v>
      </c>
      <c r="AL89" s="1">
        <f t="shared" si="163"/>
        <v>0.08</v>
      </c>
      <c r="AM89" s="1">
        <v>0.63549999999999995</v>
      </c>
      <c r="AN89" s="43">
        <f t="shared" si="164"/>
        <v>3.1701000000000001</v>
      </c>
      <c r="AO89" s="78"/>
      <c r="AP89" s="7"/>
      <c r="AQ89" s="1">
        <f t="shared" si="165"/>
        <v>2.2803</v>
      </c>
      <c r="AR89" s="1">
        <f t="shared" si="166"/>
        <v>9.5500000000000002E-2</v>
      </c>
      <c r="AS89" s="1">
        <v>0.63549999999999995</v>
      </c>
      <c r="AT89" s="43">
        <f t="shared" si="167"/>
        <v>3.0112999999999999</v>
      </c>
      <c r="AU89" s="78"/>
      <c r="AV89" s="7"/>
      <c r="AW89" s="1">
        <f t="shared" si="168"/>
        <v>2.2363</v>
      </c>
      <c r="AX89" s="1">
        <f t="shared" si="169"/>
        <v>0.1313367</v>
      </c>
      <c r="AY89" s="1">
        <v>0.61450000000000005</v>
      </c>
      <c r="AZ89" s="43">
        <f t="shared" si="170"/>
        <v>2.9821366999999999</v>
      </c>
      <c r="BA89" s="191"/>
      <c r="BB89" s="192"/>
      <c r="BC89" s="192"/>
      <c r="BD89" s="192"/>
      <c r="BE89" s="192"/>
      <c r="BF89" s="193"/>
    </row>
    <row r="90" spans="1:61" x14ac:dyDescent="0.3">
      <c r="A90" s="25" t="s">
        <v>7</v>
      </c>
      <c r="B90" s="49">
        <f t="shared" si="143"/>
        <v>1.2677863941192562</v>
      </c>
      <c r="C90" s="1">
        <f t="shared" si="144"/>
        <v>0.4085136058807437</v>
      </c>
      <c r="D90" s="43">
        <v>1.6762999999999999</v>
      </c>
      <c r="E90" s="49">
        <f t="shared" si="145"/>
        <v>1.0410999999999999</v>
      </c>
      <c r="F90" s="1">
        <f t="shared" si="146"/>
        <v>0.4085136058807437</v>
      </c>
      <c r="G90" s="43">
        <f t="shared" si="147"/>
        <v>1.4496136058807436</v>
      </c>
      <c r="H90" s="49">
        <f t="shared" si="148"/>
        <v>1.2934000000000001</v>
      </c>
      <c r="I90" s="1">
        <f t="shared" si="149"/>
        <v>0.40849999999999986</v>
      </c>
      <c r="J90" s="43">
        <v>1.7019</v>
      </c>
      <c r="K90" s="49">
        <f t="shared" si="150"/>
        <v>1.2934000000000001</v>
      </c>
      <c r="L90" s="1">
        <f t="shared" si="151"/>
        <v>0.51159999999999983</v>
      </c>
      <c r="M90" s="43">
        <v>1.8049999999999999</v>
      </c>
      <c r="N90" s="49">
        <f t="shared" si="152"/>
        <v>1.5673999999999999</v>
      </c>
      <c r="O90" s="1">
        <f t="shared" si="153"/>
        <v>0.51160000000000028</v>
      </c>
      <c r="P90" s="43">
        <v>2.0790000000000002</v>
      </c>
      <c r="Q90" s="49">
        <f t="shared" si="154"/>
        <v>2.0175000000000001</v>
      </c>
      <c r="R90" s="1">
        <f t="shared" si="155"/>
        <v>0.51160000000000005</v>
      </c>
      <c r="S90" s="43">
        <v>2.5291000000000001</v>
      </c>
      <c r="T90" s="49">
        <f t="shared" si="156"/>
        <v>2.7526000000000002</v>
      </c>
      <c r="U90" s="1">
        <f t="shared" si="157"/>
        <v>0.60230000000000006</v>
      </c>
      <c r="V90" s="43">
        <v>3.3549000000000002</v>
      </c>
      <c r="W90" s="49">
        <f t="shared" si="158"/>
        <v>3.2854000000000001</v>
      </c>
      <c r="X90" s="1">
        <f t="shared" si="171"/>
        <v>0.60230000000000006</v>
      </c>
      <c r="Y90" s="43">
        <f t="shared" si="172"/>
        <v>3.8877000000000002</v>
      </c>
      <c r="Z90" s="49">
        <f t="shared" si="159"/>
        <v>3.4291</v>
      </c>
      <c r="AA90" s="1">
        <f t="shared" si="173"/>
        <v>0.60230000000000006</v>
      </c>
      <c r="AB90" s="43">
        <f t="shared" si="174"/>
        <v>4.0313999999999997</v>
      </c>
      <c r="AC90" s="78"/>
      <c r="AD90" s="7"/>
      <c r="AE90" s="1">
        <f t="shared" si="175"/>
        <v>2.6749999999999998</v>
      </c>
      <c r="AF90" s="1">
        <f t="shared" si="160"/>
        <v>0.08</v>
      </c>
      <c r="AG90" s="1">
        <v>0.63260000000000005</v>
      </c>
      <c r="AH90" s="43">
        <f t="shared" si="161"/>
        <v>3.3875999999999999</v>
      </c>
      <c r="AI90" s="78"/>
      <c r="AJ90" s="7"/>
      <c r="AK90" s="1">
        <f t="shared" si="162"/>
        <v>2.4546000000000001</v>
      </c>
      <c r="AL90" s="1">
        <f t="shared" si="163"/>
        <v>0.08</v>
      </c>
      <c r="AM90" s="1">
        <v>0.63260000000000005</v>
      </c>
      <c r="AN90" s="43">
        <f t="shared" si="164"/>
        <v>3.1672000000000002</v>
      </c>
      <c r="AO90" s="78"/>
      <c r="AP90" s="7"/>
      <c r="AQ90" s="1">
        <f t="shared" si="165"/>
        <v>2.2803</v>
      </c>
      <c r="AR90" s="1">
        <f t="shared" si="166"/>
        <v>9.5500000000000002E-2</v>
      </c>
      <c r="AS90" s="1">
        <v>0.63260000000000005</v>
      </c>
      <c r="AT90" s="43">
        <f t="shared" si="167"/>
        <v>3.0084</v>
      </c>
      <c r="AU90" s="78"/>
      <c r="AV90" s="7"/>
      <c r="AW90" s="1">
        <f t="shared" si="168"/>
        <v>2.2363</v>
      </c>
      <c r="AX90" s="1">
        <f t="shared" si="169"/>
        <v>0.1313367</v>
      </c>
      <c r="AY90" s="1">
        <v>0.61170000000000002</v>
      </c>
      <c r="AZ90" s="43">
        <f t="shared" si="170"/>
        <v>2.9793366999999997</v>
      </c>
      <c r="BA90" s="191"/>
      <c r="BB90" s="192"/>
      <c r="BC90" s="192"/>
      <c r="BD90" s="192"/>
      <c r="BE90" s="192"/>
      <c r="BF90" s="193"/>
    </row>
    <row r="91" spans="1:61" x14ac:dyDescent="0.3">
      <c r="A91" s="25" t="s">
        <v>8</v>
      </c>
      <c r="B91" s="49">
        <f t="shared" si="143"/>
        <v>1.2677863941192562</v>
      </c>
      <c r="C91" s="1">
        <f t="shared" si="144"/>
        <v>0.39311360588074384</v>
      </c>
      <c r="D91" s="43">
        <v>1.6609</v>
      </c>
      <c r="E91" s="49">
        <f t="shared" si="145"/>
        <v>1.0410999999999999</v>
      </c>
      <c r="F91" s="1">
        <f t="shared" si="146"/>
        <v>0.39311360588074384</v>
      </c>
      <c r="G91" s="43">
        <f t="shared" si="147"/>
        <v>1.4342136058807438</v>
      </c>
      <c r="H91" s="49">
        <f t="shared" si="148"/>
        <v>1.2934000000000001</v>
      </c>
      <c r="I91" s="1">
        <f t="shared" si="149"/>
        <v>0.3931</v>
      </c>
      <c r="J91" s="43">
        <v>1.6865000000000001</v>
      </c>
      <c r="K91" s="49">
        <f t="shared" si="150"/>
        <v>1.2934000000000001</v>
      </c>
      <c r="L91" s="1">
        <f t="shared" si="151"/>
        <v>0.49229999999999996</v>
      </c>
      <c r="M91" s="43">
        <v>1.7857000000000001</v>
      </c>
      <c r="N91" s="49">
        <f t="shared" si="152"/>
        <v>1.5673999999999999</v>
      </c>
      <c r="O91" s="1">
        <f t="shared" si="153"/>
        <v>0.49229999999999996</v>
      </c>
      <c r="P91" s="43">
        <v>2.0596999999999999</v>
      </c>
      <c r="Q91" s="49">
        <f t="shared" si="154"/>
        <v>2.0175000000000001</v>
      </c>
      <c r="R91" s="1">
        <f t="shared" si="155"/>
        <v>0.49229999999999974</v>
      </c>
      <c r="S91" s="43">
        <v>2.5097999999999998</v>
      </c>
      <c r="T91" s="49">
        <f t="shared" si="156"/>
        <v>2.7526000000000002</v>
      </c>
      <c r="U91" s="1">
        <f t="shared" si="157"/>
        <v>0.57959999999999967</v>
      </c>
      <c r="V91" s="43">
        <v>3.3321999999999998</v>
      </c>
      <c r="W91" s="49">
        <f t="shared" si="158"/>
        <v>3.2854000000000001</v>
      </c>
      <c r="X91" s="1">
        <f t="shared" si="171"/>
        <v>0.57959999999999967</v>
      </c>
      <c r="Y91" s="43">
        <f t="shared" si="172"/>
        <v>3.8649999999999998</v>
      </c>
      <c r="Z91" s="49">
        <f t="shared" si="159"/>
        <v>3.4291</v>
      </c>
      <c r="AA91" s="1">
        <f t="shared" si="173"/>
        <v>0.57959999999999967</v>
      </c>
      <c r="AB91" s="43">
        <f t="shared" si="174"/>
        <v>4.0086999999999993</v>
      </c>
      <c r="AC91" s="78"/>
      <c r="AD91" s="7"/>
      <c r="AE91" s="1">
        <f t="shared" si="175"/>
        <v>2.6749999999999998</v>
      </c>
      <c r="AF91" s="1">
        <f t="shared" si="160"/>
        <v>0.08</v>
      </c>
      <c r="AG91" s="1">
        <v>0.60880000000000001</v>
      </c>
      <c r="AH91" s="43">
        <f t="shared" si="161"/>
        <v>3.3637999999999999</v>
      </c>
      <c r="AI91" s="78"/>
      <c r="AJ91" s="7"/>
      <c r="AK91" s="1">
        <f t="shared" si="162"/>
        <v>2.4546000000000001</v>
      </c>
      <c r="AL91" s="1">
        <f t="shared" si="163"/>
        <v>0.08</v>
      </c>
      <c r="AM91" s="1">
        <v>0.60880000000000001</v>
      </c>
      <c r="AN91" s="43">
        <f t="shared" si="164"/>
        <v>3.1434000000000002</v>
      </c>
      <c r="AO91" s="78"/>
      <c r="AP91" s="7"/>
      <c r="AQ91" s="1">
        <f t="shared" si="165"/>
        <v>2.2803</v>
      </c>
      <c r="AR91" s="1">
        <f t="shared" si="166"/>
        <v>9.5500000000000002E-2</v>
      </c>
      <c r="AS91" s="1">
        <v>0.60880000000000001</v>
      </c>
      <c r="AT91" s="43">
        <f t="shared" si="167"/>
        <v>2.9845999999999999</v>
      </c>
      <c r="AU91" s="78"/>
      <c r="AV91" s="7"/>
      <c r="AW91" s="1">
        <f t="shared" si="168"/>
        <v>2.2363</v>
      </c>
      <c r="AX91" s="1">
        <f t="shared" si="169"/>
        <v>0.1313367</v>
      </c>
      <c r="AY91" s="1">
        <v>0.5887</v>
      </c>
      <c r="AZ91" s="43">
        <f t="shared" si="170"/>
        <v>2.9563366999999996</v>
      </c>
      <c r="BA91" s="191"/>
      <c r="BB91" s="192"/>
      <c r="BC91" s="192"/>
      <c r="BD91" s="192"/>
      <c r="BE91" s="192"/>
      <c r="BF91" s="193"/>
    </row>
    <row r="92" spans="1:61" x14ac:dyDescent="0.3">
      <c r="A92" s="25" t="s">
        <v>9</v>
      </c>
      <c r="B92" s="49">
        <f t="shared" si="143"/>
        <v>1.2677863941192562</v>
      </c>
      <c r="C92" s="1">
        <f t="shared" si="144"/>
        <v>0.37171360588074376</v>
      </c>
      <c r="D92" s="43">
        <v>1.6395</v>
      </c>
      <c r="E92" s="49">
        <f t="shared" si="145"/>
        <v>1.0410999999999999</v>
      </c>
      <c r="F92" s="1">
        <f t="shared" si="146"/>
        <v>0.37171360588074376</v>
      </c>
      <c r="G92" s="43">
        <f t="shared" si="147"/>
        <v>1.4128136058807437</v>
      </c>
      <c r="H92" s="49">
        <f t="shared" si="148"/>
        <v>1.2934000000000001</v>
      </c>
      <c r="I92" s="1">
        <f t="shared" si="149"/>
        <v>0.37169999999999992</v>
      </c>
      <c r="J92" s="43">
        <v>1.6651</v>
      </c>
      <c r="K92" s="49">
        <f t="shared" si="150"/>
        <v>1.2934000000000001</v>
      </c>
      <c r="L92" s="1">
        <f t="shared" si="151"/>
        <v>0.4654999999999998</v>
      </c>
      <c r="M92" s="43">
        <v>1.7588999999999999</v>
      </c>
      <c r="N92" s="49">
        <f t="shared" si="152"/>
        <v>1.5673999999999999</v>
      </c>
      <c r="O92" s="1">
        <f t="shared" si="153"/>
        <v>0.46550000000000025</v>
      </c>
      <c r="P92" s="43">
        <v>2.0329000000000002</v>
      </c>
      <c r="Q92" s="49">
        <f t="shared" si="154"/>
        <v>2.0175000000000001</v>
      </c>
      <c r="R92" s="1">
        <f t="shared" si="155"/>
        <v>0.46550000000000002</v>
      </c>
      <c r="S92" s="43">
        <v>2.4830000000000001</v>
      </c>
      <c r="T92" s="49">
        <f t="shared" si="156"/>
        <v>2.7526000000000002</v>
      </c>
      <c r="U92" s="1">
        <f t="shared" si="157"/>
        <v>0.54809999999999981</v>
      </c>
      <c r="V92" s="43">
        <v>3.3007</v>
      </c>
      <c r="W92" s="49">
        <f t="shared" si="158"/>
        <v>3.2854000000000001</v>
      </c>
      <c r="X92" s="1">
        <f t="shared" si="171"/>
        <v>0.54809999999999981</v>
      </c>
      <c r="Y92" s="43">
        <f t="shared" si="172"/>
        <v>3.8334999999999999</v>
      </c>
      <c r="Z92" s="49">
        <f t="shared" si="159"/>
        <v>3.4291</v>
      </c>
      <c r="AA92" s="1">
        <f t="shared" si="173"/>
        <v>0.54809999999999981</v>
      </c>
      <c r="AB92" s="43">
        <f t="shared" si="174"/>
        <v>3.9771999999999998</v>
      </c>
      <c r="AC92" s="78"/>
      <c r="AD92" s="7"/>
      <c r="AE92" s="1">
        <f t="shared" si="175"/>
        <v>2.6749999999999998</v>
      </c>
      <c r="AF92" s="1">
        <f t="shared" si="160"/>
        <v>0.08</v>
      </c>
      <c r="AG92" s="1">
        <v>0.57569999999999999</v>
      </c>
      <c r="AH92" s="43">
        <f t="shared" si="161"/>
        <v>3.3306999999999998</v>
      </c>
      <c r="AI92" s="78"/>
      <c r="AJ92" s="7"/>
      <c r="AK92" s="1">
        <f t="shared" si="162"/>
        <v>2.4546000000000001</v>
      </c>
      <c r="AL92" s="1">
        <f t="shared" si="163"/>
        <v>0.08</v>
      </c>
      <c r="AM92" s="1">
        <v>0.57569999999999999</v>
      </c>
      <c r="AN92" s="43">
        <f t="shared" si="164"/>
        <v>3.1103000000000001</v>
      </c>
      <c r="AO92" s="78"/>
      <c r="AP92" s="7"/>
      <c r="AQ92" s="1">
        <f t="shared" si="165"/>
        <v>2.2803</v>
      </c>
      <c r="AR92" s="1">
        <f t="shared" si="166"/>
        <v>9.5500000000000002E-2</v>
      </c>
      <c r="AS92" s="1">
        <v>0.57569999999999999</v>
      </c>
      <c r="AT92" s="43">
        <f t="shared" si="167"/>
        <v>2.9514999999999998</v>
      </c>
      <c r="AU92" s="78"/>
      <c r="AV92" s="7"/>
      <c r="AW92" s="1">
        <f t="shared" si="168"/>
        <v>2.2363</v>
      </c>
      <c r="AX92" s="1">
        <f t="shared" si="169"/>
        <v>0.1313367</v>
      </c>
      <c r="AY92" s="1">
        <v>0.55669999999999997</v>
      </c>
      <c r="AZ92" s="43">
        <f t="shared" si="170"/>
        <v>2.9243366999999996</v>
      </c>
      <c r="BA92" s="191"/>
      <c r="BB92" s="192"/>
      <c r="BC92" s="192"/>
      <c r="BD92" s="192"/>
      <c r="BE92" s="192"/>
      <c r="BF92" s="193"/>
    </row>
    <row r="93" spans="1:61" x14ac:dyDescent="0.3">
      <c r="A93" s="26" t="s">
        <v>27</v>
      </c>
      <c r="B93" s="50">
        <f t="shared" si="143"/>
        <v>1.2677863941192562</v>
      </c>
      <c r="C93" s="45">
        <f t="shared" si="144"/>
        <v>0.34211360588074391</v>
      </c>
      <c r="D93" s="46">
        <v>1.6099000000000001</v>
      </c>
      <c r="E93" s="50">
        <f t="shared" si="145"/>
        <v>1.0410999999999999</v>
      </c>
      <c r="F93" s="45">
        <f t="shared" si="146"/>
        <v>0.34211360588074391</v>
      </c>
      <c r="G93" s="46">
        <f t="shared" si="147"/>
        <v>1.3832136058807438</v>
      </c>
      <c r="H93" s="50">
        <f t="shared" si="148"/>
        <v>1.2934000000000001</v>
      </c>
      <c r="I93" s="45">
        <f t="shared" si="149"/>
        <v>0.34209999999999985</v>
      </c>
      <c r="J93" s="46">
        <v>1.6355</v>
      </c>
      <c r="K93" s="50">
        <f t="shared" si="150"/>
        <v>1.2934000000000001</v>
      </c>
      <c r="L93" s="45">
        <f t="shared" si="151"/>
        <v>0.42839999999999989</v>
      </c>
      <c r="M93" s="46">
        <v>1.7218</v>
      </c>
      <c r="N93" s="50">
        <f t="shared" si="152"/>
        <v>1.5673999999999999</v>
      </c>
      <c r="O93" s="45">
        <f t="shared" si="153"/>
        <v>0.42840000000000011</v>
      </c>
      <c r="P93" s="46">
        <v>1.9958</v>
      </c>
      <c r="Q93" s="50">
        <f t="shared" si="154"/>
        <v>2.0175000000000001</v>
      </c>
      <c r="R93" s="45">
        <f t="shared" si="155"/>
        <v>0.42839999999999989</v>
      </c>
      <c r="S93" s="46">
        <v>2.4459</v>
      </c>
      <c r="T93" s="50">
        <f t="shared" si="156"/>
        <v>2.7526000000000002</v>
      </c>
      <c r="U93" s="45">
        <f t="shared" si="157"/>
        <v>0.50439999999999996</v>
      </c>
      <c r="V93" s="46">
        <v>3.2570000000000001</v>
      </c>
      <c r="W93" s="50">
        <f t="shared" si="158"/>
        <v>3.2854000000000001</v>
      </c>
      <c r="X93" s="45">
        <f t="shared" si="171"/>
        <v>0.50439999999999996</v>
      </c>
      <c r="Y93" s="46">
        <f t="shared" si="172"/>
        <v>3.7898000000000001</v>
      </c>
      <c r="Z93" s="50">
        <f t="shared" si="159"/>
        <v>3.4291</v>
      </c>
      <c r="AA93" s="45">
        <f t="shared" si="173"/>
        <v>0.50439999999999996</v>
      </c>
      <c r="AB93" s="46">
        <f t="shared" si="174"/>
        <v>3.9335</v>
      </c>
      <c r="AC93" s="71"/>
      <c r="AD93" s="72"/>
      <c r="AE93" s="45">
        <f t="shared" si="175"/>
        <v>2.6749999999999998</v>
      </c>
      <c r="AF93" s="45">
        <f t="shared" si="160"/>
        <v>0.08</v>
      </c>
      <c r="AG93" s="45">
        <v>0.52980000000000005</v>
      </c>
      <c r="AH93" s="46">
        <f t="shared" si="161"/>
        <v>3.2847999999999997</v>
      </c>
      <c r="AI93" s="71"/>
      <c r="AJ93" s="72"/>
      <c r="AK93" s="45">
        <f t="shared" si="162"/>
        <v>2.4546000000000001</v>
      </c>
      <c r="AL93" s="45">
        <f t="shared" si="163"/>
        <v>0.08</v>
      </c>
      <c r="AM93" s="45">
        <v>0.52980000000000005</v>
      </c>
      <c r="AN93" s="46">
        <f t="shared" si="164"/>
        <v>3.0644</v>
      </c>
      <c r="AO93" s="71"/>
      <c r="AP93" s="72"/>
      <c r="AQ93" s="45">
        <f t="shared" si="165"/>
        <v>2.2803</v>
      </c>
      <c r="AR93" s="45">
        <f t="shared" si="166"/>
        <v>9.5500000000000002E-2</v>
      </c>
      <c r="AS93" s="45">
        <v>0.52980000000000005</v>
      </c>
      <c r="AT93" s="46">
        <f t="shared" si="167"/>
        <v>2.9055999999999997</v>
      </c>
      <c r="AU93" s="71"/>
      <c r="AV93" s="72"/>
      <c r="AW93" s="45">
        <f t="shared" si="168"/>
        <v>2.2363</v>
      </c>
      <c r="AX93" s="45">
        <f t="shared" si="169"/>
        <v>0.1313367</v>
      </c>
      <c r="AY93" s="45">
        <v>0.51229999999999998</v>
      </c>
      <c r="AZ93" s="46">
        <f t="shared" si="170"/>
        <v>2.8799367</v>
      </c>
      <c r="BA93" s="194"/>
      <c r="BB93" s="195"/>
      <c r="BC93" s="195"/>
      <c r="BD93" s="195"/>
      <c r="BE93" s="195"/>
      <c r="BF93" s="196"/>
    </row>
    <row r="94" spans="1:61" x14ac:dyDescent="0.3"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61" ht="16.2" x14ac:dyDescent="0.3">
      <c r="A95" s="19" t="s">
        <v>31</v>
      </c>
      <c r="B95" s="187">
        <v>2020</v>
      </c>
      <c r="C95" s="187"/>
      <c r="D95" s="187"/>
      <c r="E95" s="187">
        <v>2021</v>
      </c>
      <c r="F95" s="187"/>
      <c r="G95" s="187"/>
      <c r="H95" s="187">
        <v>2022</v>
      </c>
      <c r="I95" s="187"/>
      <c r="J95" s="187"/>
      <c r="K95" s="187">
        <v>2023</v>
      </c>
      <c r="L95" s="187"/>
      <c r="M95" s="187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73" t="str">
        <f>BA$2</f>
        <v>01/AGO./2024</v>
      </c>
      <c r="BB95" s="173"/>
      <c r="BC95" s="173"/>
      <c r="BD95" s="173"/>
      <c r="BE95" s="173"/>
      <c r="BF95" s="173"/>
    </row>
    <row r="96" spans="1:61" ht="36.75" customHeight="1" x14ac:dyDescent="0.3">
      <c r="A96" s="27" t="s">
        <v>57</v>
      </c>
      <c r="B96" s="180"/>
      <c r="C96" s="174" t="s">
        <v>30</v>
      </c>
      <c r="D96" s="182"/>
      <c r="E96" s="180"/>
      <c r="F96" s="174" t="s">
        <v>30</v>
      </c>
      <c r="G96" s="182"/>
      <c r="H96" s="180"/>
      <c r="I96" s="174" t="s">
        <v>30</v>
      </c>
      <c r="J96" s="182"/>
      <c r="K96" s="180"/>
      <c r="L96" s="174" t="s">
        <v>30</v>
      </c>
      <c r="M96" s="182"/>
      <c r="N96" s="180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42"/>
      <c r="AD96" s="171"/>
      <c r="AE96" s="42"/>
      <c r="AF96" s="42"/>
      <c r="AG96" s="171"/>
      <c r="AH96" s="171"/>
      <c r="AI96" s="42"/>
      <c r="AJ96" s="171"/>
      <c r="AK96" s="42"/>
      <c r="AL96" s="42"/>
      <c r="AM96" s="171"/>
      <c r="AN96" s="171"/>
      <c r="AO96" s="42"/>
      <c r="AP96" s="171"/>
      <c r="AQ96" s="42"/>
      <c r="AR96" s="42"/>
      <c r="AS96" s="171"/>
      <c r="AT96" s="171"/>
      <c r="AU96" s="42"/>
      <c r="AV96" s="171"/>
      <c r="AW96" s="42"/>
      <c r="AX96" s="42"/>
      <c r="AY96" s="171"/>
      <c r="AZ96" s="182"/>
      <c r="BA96" s="28" t="s">
        <v>149</v>
      </c>
      <c r="BB96" s="118"/>
      <c r="BC96" s="174" t="s">
        <v>107</v>
      </c>
      <c r="BD96" s="174" t="s">
        <v>33</v>
      </c>
      <c r="BE96" s="174" t="s">
        <v>101</v>
      </c>
      <c r="BF96" s="176" t="s">
        <v>34</v>
      </c>
      <c r="BH96" s="158"/>
      <c r="BI96" s="160" t="s">
        <v>176</v>
      </c>
    </row>
    <row r="97" spans="1:61" ht="36.75" customHeight="1" x14ac:dyDescent="0.3">
      <c r="A97" s="119" t="s">
        <v>2</v>
      </c>
      <c r="B97" s="181"/>
      <c r="C97" s="175"/>
      <c r="D97" s="183"/>
      <c r="E97" s="181"/>
      <c r="F97" s="175"/>
      <c r="G97" s="183"/>
      <c r="H97" s="181"/>
      <c r="I97" s="175"/>
      <c r="J97" s="183"/>
      <c r="K97" s="181"/>
      <c r="L97" s="175"/>
      <c r="M97" s="183"/>
      <c r="N97" s="181"/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  <c r="AA97" s="172"/>
      <c r="AB97" s="172"/>
      <c r="AC97" s="21"/>
      <c r="AD97" s="172"/>
      <c r="AE97" s="21"/>
      <c r="AF97" s="21"/>
      <c r="AG97" s="172"/>
      <c r="AH97" s="172"/>
      <c r="AI97" s="21"/>
      <c r="AJ97" s="172"/>
      <c r="AK97" s="21"/>
      <c r="AL97" s="21"/>
      <c r="AM97" s="172"/>
      <c r="AN97" s="172"/>
      <c r="AO97" s="21"/>
      <c r="AP97" s="172"/>
      <c r="AQ97" s="21"/>
      <c r="AR97" s="21"/>
      <c r="AS97" s="172"/>
      <c r="AT97" s="172"/>
      <c r="AU97" s="21"/>
      <c r="AV97" s="172"/>
      <c r="AW97" s="21"/>
      <c r="AX97" s="21"/>
      <c r="AY97" s="172"/>
      <c r="AZ97" s="183"/>
      <c r="BA97" s="29" t="s">
        <v>2</v>
      </c>
      <c r="BB97" s="22"/>
      <c r="BC97" s="175"/>
      <c r="BD97" s="175"/>
      <c r="BE97" s="175"/>
      <c r="BF97" s="177"/>
      <c r="BH97" s="166"/>
      <c r="BI97" s="167"/>
    </row>
    <row r="98" spans="1:61" x14ac:dyDescent="0.3">
      <c r="A98" s="25" t="s">
        <v>25</v>
      </c>
      <c r="B98" s="34"/>
      <c r="C98" s="39">
        <v>0.46679999999999999</v>
      </c>
      <c r="D98" s="35"/>
      <c r="E98" s="34"/>
      <c r="F98" s="39">
        <v>0.60189999999999999</v>
      </c>
      <c r="G98" s="35"/>
      <c r="H98" s="34"/>
      <c r="I98" s="39">
        <v>0.69889999999999997</v>
      </c>
      <c r="J98" s="35"/>
      <c r="K98" s="34"/>
      <c r="L98" s="39">
        <v>0.70960000000000001</v>
      </c>
      <c r="M98" s="35"/>
      <c r="N98" s="34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35"/>
      <c r="BA98" s="90" t="s">
        <v>157</v>
      </c>
      <c r="BB98" s="91"/>
      <c r="BC98" s="91">
        <v>1.0368744087176367</v>
      </c>
      <c r="BD98" s="91">
        <f t="shared" ref="BD98:BD106" si="176">$BD$19</f>
        <v>2.3573</v>
      </c>
      <c r="BE98" s="91">
        <f t="shared" ref="BE98:BE106" si="177">$BE$19</f>
        <v>8.9700000000000002E-2</v>
      </c>
      <c r="BF98" s="92">
        <f>ROUND(BD98+BE98+BC98,4)</f>
        <v>3.4839000000000002</v>
      </c>
      <c r="BH98" s="18"/>
      <c r="BI98" s="16">
        <f t="shared" ref="BI98:BI105" si="178">ROUND((BF98/(1-$BO$19-$BO$20))/(1-$BO$21),4)</f>
        <v>4.3624999999999998</v>
      </c>
    </row>
    <row r="99" spans="1:61" x14ac:dyDescent="0.3">
      <c r="A99" s="25" t="s">
        <v>5</v>
      </c>
      <c r="B99" s="34"/>
      <c r="C99" s="40">
        <v>0.3856</v>
      </c>
      <c r="D99" s="35"/>
      <c r="E99" s="34"/>
      <c r="F99" s="40">
        <v>0.49719999999999998</v>
      </c>
      <c r="G99" s="35"/>
      <c r="H99" s="34"/>
      <c r="I99" s="40">
        <v>0.57740000000000002</v>
      </c>
      <c r="J99" s="35"/>
      <c r="K99" s="34"/>
      <c r="L99" s="40">
        <v>0.58620000000000005</v>
      </c>
      <c r="M99" s="35"/>
      <c r="N99" s="34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35"/>
      <c r="BA99" s="93" t="s">
        <v>150</v>
      </c>
      <c r="BB99" s="1"/>
      <c r="BC99" s="1">
        <v>0.85656113076420337</v>
      </c>
      <c r="BD99" s="1">
        <f t="shared" si="176"/>
        <v>2.3573</v>
      </c>
      <c r="BE99" s="1">
        <f t="shared" si="177"/>
        <v>8.9700000000000002E-2</v>
      </c>
      <c r="BF99" s="43">
        <f t="shared" ref="BF99:BF106" si="179">ROUND(BD99+BE99+BC99,4)</f>
        <v>3.3035999999999999</v>
      </c>
      <c r="BH99" s="10"/>
      <c r="BI99" s="11">
        <f t="shared" si="178"/>
        <v>4.1367000000000003</v>
      </c>
    </row>
    <row r="100" spans="1:61" x14ac:dyDescent="0.3">
      <c r="A100" s="25" t="s">
        <v>6</v>
      </c>
      <c r="B100" s="34"/>
      <c r="C100" s="40">
        <v>0.1925</v>
      </c>
      <c r="D100" s="35"/>
      <c r="E100" s="34"/>
      <c r="F100" s="40">
        <v>0.2482</v>
      </c>
      <c r="G100" s="35"/>
      <c r="H100" s="34"/>
      <c r="I100" s="40">
        <v>0.28820000000000001</v>
      </c>
      <c r="J100" s="35"/>
      <c r="K100" s="34"/>
      <c r="L100" s="40">
        <v>0.29260000000000003</v>
      </c>
      <c r="M100" s="35"/>
      <c r="N100" s="34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35"/>
      <c r="BA100" s="93" t="s">
        <v>151</v>
      </c>
      <c r="BB100" s="1"/>
      <c r="BC100" s="1">
        <v>0.42754996052815752</v>
      </c>
      <c r="BD100" s="1">
        <f t="shared" si="176"/>
        <v>2.3573</v>
      </c>
      <c r="BE100" s="1">
        <f t="shared" si="177"/>
        <v>8.9700000000000002E-2</v>
      </c>
      <c r="BF100" s="43">
        <f t="shared" si="179"/>
        <v>2.8744999999999998</v>
      </c>
      <c r="BH100" s="10"/>
      <c r="BI100" s="11">
        <f t="shared" si="178"/>
        <v>3.5994000000000002</v>
      </c>
    </row>
    <row r="101" spans="1:61" x14ac:dyDescent="0.3">
      <c r="A101" s="25" t="s">
        <v>7</v>
      </c>
      <c r="B101" s="34"/>
      <c r="C101" s="40">
        <v>0.19070000000000001</v>
      </c>
      <c r="D101" s="35"/>
      <c r="E101" s="34"/>
      <c r="F101" s="40">
        <v>0.24590000000000001</v>
      </c>
      <c r="G101" s="35"/>
      <c r="H101" s="34"/>
      <c r="I101" s="40">
        <v>0.28560000000000002</v>
      </c>
      <c r="J101" s="35"/>
      <c r="K101" s="34"/>
      <c r="L101" s="40">
        <v>0.28999999999999998</v>
      </c>
      <c r="M101" s="35"/>
      <c r="N101" s="34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35"/>
      <c r="BA101" s="93" t="s">
        <v>152</v>
      </c>
      <c r="BB101" s="1"/>
      <c r="BC101" s="1">
        <v>0.42375081528764752</v>
      </c>
      <c r="BD101" s="1">
        <f t="shared" si="176"/>
        <v>2.3573</v>
      </c>
      <c r="BE101" s="1">
        <f t="shared" si="177"/>
        <v>8.9700000000000002E-2</v>
      </c>
      <c r="BF101" s="43">
        <f t="shared" si="179"/>
        <v>2.8708</v>
      </c>
      <c r="BH101" s="10"/>
      <c r="BI101" s="11">
        <f t="shared" si="178"/>
        <v>3.5948000000000002</v>
      </c>
    </row>
    <row r="102" spans="1:61" x14ac:dyDescent="0.3">
      <c r="A102" s="25" t="s">
        <v>8</v>
      </c>
      <c r="B102" s="34"/>
      <c r="C102" s="40">
        <v>0.17780000000000001</v>
      </c>
      <c r="D102" s="35"/>
      <c r="E102" s="34"/>
      <c r="F102" s="40">
        <v>0.2293</v>
      </c>
      <c r="G102" s="35"/>
      <c r="H102" s="34"/>
      <c r="I102" s="40">
        <v>0.26619999999999999</v>
      </c>
      <c r="J102" s="35"/>
      <c r="K102" s="34"/>
      <c r="L102" s="40">
        <v>0.27029999999999998</v>
      </c>
      <c r="M102" s="35"/>
      <c r="N102" s="34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35"/>
      <c r="BA102" s="93" t="s">
        <v>153</v>
      </c>
      <c r="BB102" s="1"/>
      <c r="BC102" s="1">
        <v>0.39496498404224528</v>
      </c>
      <c r="BD102" s="1">
        <f t="shared" si="176"/>
        <v>2.3573</v>
      </c>
      <c r="BE102" s="1">
        <f t="shared" si="177"/>
        <v>8.9700000000000002E-2</v>
      </c>
      <c r="BF102" s="43">
        <f t="shared" si="179"/>
        <v>2.8420000000000001</v>
      </c>
      <c r="BH102" s="10"/>
      <c r="BI102" s="11">
        <f t="shared" si="178"/>
        <v>3.5587</v>
      </c>
    </row>
    <row r="103" spans="1:61" x14ac:dyDescent="0.3">
      <c r="A103" s="25" t="s">
        <v>9</v>
      </c>
      <c r="B103" s="34"/>
      <c r="C103" s="40">
        <v>0.1598</v>
      </c>
      <c r="D103" s="35"/>
      <c r="E103" s="34"/>
      <c r="F103" s="40">
        <v>0.20599999999999999</v>
      </c>
      <c r="G103" s="35"/>
      <c r="H103" s="34"/>
      <c r="I103" s="40">
        <v>0.23930000000000001</v>
      </c>
      <c r="J103" s="35"/>
      <c r="K103" s="34"/>
      <c r="L103" s="40">
        <v>0.24299999999999999</v>
      </c>
      <c r="M103" s="35"/>
      <c r="N103" s="34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35"/>
      <c r="BA103" s="93" t="s">
        <v>154</v>
      </c>
      <c r="BB103" s="1"/>
      <c r="BC103" s="1">
        <v>0.35507395901689082</v>
      </c>
      <c r="BD103" s="1">
        <f t="shared" si="176"/>
        <v>2.3573</v>
      </c>
      <c r="BE103" s="1">
        <f t="shared" si="177"/>
        <v>8.9700000000000002E-2</v>
      </c>
      <c r="BF103" s="43">
        <f t="shared" si="179"/>
        <v>2.8020999999999998</v>
      </c>
      <c r="BH103" s="10"/>
      <c r="BI103" s="11">
        <f t="shared" si="178"/>
        <v>3.5087999999999999</v>
      </c>
    </row>
    <row r="104" spans="1:61" x14ac:dyDescent="0.3">
      <c r="A104" s="25" t="s">
        <v>10</v>
      </c>
      <c r="B104" s="34"/>
      <c r="C104" s="40">
        <v>0.13489999999999999</v>
      </c>
      <c r="D104" s="35"/>
      <c r="E104" s="34"/>
      <c r="F104" s="40">
        <v>0.1739</v>
      </c>
      <c r="G104" s="35"/>
      <c r="H104" s="34"/>
      <c r="I104" s="40">
        <v>0.2019</v>
      </c>
      <c r="J104" s="35"/>
      <c r="K104" s="34"/>
      <c r="L104" s="40">
        <v>0.20499999999999999</v>
      </c>
      <c r="M104" s="35"/>
      <c r="N104" s="34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35"/>
      <c r="BA104" s="93" t="s">
        <v>116</v>
      </c>
      <c r="BB104" s="1"/>
      <c r="BC104" s="1">
        <v>0.29954799011713013</v>
      </c>
      <c r="BD104" s="1">
        <f t="shared" si="176"/>
        <v>2.3573</v>
      </c>
      <c r="BE104" s="1">
        <f t="shared" si="177"/>
        <v>8.9700000000000002E-2</v>
      </c>
      <c r="BF104" s="43">
        <f t="shared" si="179"/>
        <v>2.7465000000000002</v>
      </c>
      <c r="BH104" s="10"/>
      <c r="BI104" s="11">
        <f t="shared" si="178"/>
        <v>3.4390999999999998</v>
      </c>
    </row>
    <row r="105" spans="1:61" x14ac:dyDescent="0.3">
      <c r="A105" s="25" t="s">
        <v>53</v>
      </c>
      <c r="B105" s="34"/>
      <c r="C105" s="40">
        <v>0.12920000000000001</v>
      </c>
      <c r="D105" s="35"/>
      <c r="E105" s="34"/>
      <c r="F105" s="40">
        <v>0.1666</v>
      </c>
      <c r="G105" s="35"/>
      <c r="H105" s="34"/>
      <c r="I105" s="40">
        <v>0.19350000000000001</v>
      </c>
      <c r="J105" s="35"/>
      <c r="K105" s="34"/>
      <c r="L105" s="40">
        <v>0.19650000000000001</v>
      </c>
      <c r="M105" s="35"/>
      <c r="N105" s="34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35"/>
      <c r="BA105" s="93" t="s">
        <v>155</v>
      </c>
      <c r="BB105" s="1"/>
      <c r="BC105" s="1">
        <v>0.28712770760007844</v>
      </c>
      <c r="BD105" s="1">
        <f t="shared" si="176"/>
        <v>2.3573</v>
      </c>
      <c r="BE105" s="1">
        <f t="shared" si="177"/>
        <v>8.9700000000000002E-2</v>
      </c>
      <c r="BF105" s="43">
        <f t="shared" si="179"/>
        <v>2.7341000000000002</v>
      </c>
      <c r="BH105" s="10"/>
      <c r="BI105" s="11">
        <f t="shared" si="178"/>
        <v>3.4236</v>
      </c>
    </row>
    <row r="106" spans="1:61" x14ac:dyDescent="0.3">
      <c r="A106" s="26" t="s">
        <v>54</v>
      </c>
      <c r="B106" s="36"/>
      <c r="C106" s="41">
        <v>0.123</v>
      </c>
      <c r="D106" s="38"/>
      <c r="E106" s="36"/>
      <c r="F106" s="41">
        <v>0.15859999999999999</v>
      </c>
      <c r="G106" s="38"/>
      <c r="H106" s="36"/>
      <c r="I106" s="41">
        <v>0.1842</v>
      </c>
      <c r="J106" s="38"/>
      <c r="K106" s="36"/>
      <c r="L106" s="41">
        <v>0.187</v>
      </c>
      <c r="M106" s="38"/>
      <c r="N106" s="36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8"/>
      <c r="BA106" s="94" t="s">
        <v>156</v>
      </c>
      <c r="BB106" s="45"/>
      <c r="BC106" s="45">
        <v>0.27324621537513821</v>
      </c>
      <c r="BD106" s="45">
        <f t="shared" si="176"/>
        <v>2.3573</v>
      </c>
      <c r="BE106" s="45">
        <f t="shared" si="177"/>
        <v>8.9700000000000002E-2</v>
      </c>
      <c r="BF106" s="46">
        <f t="shared" si="179"/>
        <v>2.7202000000000002</v>
      </c>
      <c r="BH106" s="12"/>
      <c r="BI106" s="13">
        <f t="shared" ref="BI106" si="180">ROUND((BF106/(1-$BO$19-$BO$20))/(1-$BO$21),4)</f>
        <v>3.4062000000000001</v>
      </c>
    </row>
    <row r="107" spans="1:61" x14ac:dyDescent="0.3"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61" x14ac:dyDescent="0.3"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61" ht="16.2" x14ac:dyDescent="0.3">
      <c r="A109" s="19" t="s">
        <v>31</v>
      </c>
      <c r="B109" s="173" t="s">
        <v>56</v>
      </c>
      <c r="C109" s="173"/>
      <c r="D109" s="173"/>
      <c r="E109" s="173" t="s">
        <v>62</v>
      </c>
      <c r="F109" s="173"/>
      <c r="G109" s="173"/>
      <c r="H109" s="173" t="s">
        <v>63</v>
      </c>
      <c r="I109" s="173"/>
      <c r="J109" s="173"/>
      <c r="K109" s="173" t="s">
        <v>64</v>
      </c>
      <c r="L109" s="173"/>
      <c r="M109" s="173"/>
      <c r="N109" s="173" t="str">
        <f>$N$2</f>
        <v>01/MAI./2021</v>
      </c>
      <c r="O109" s="173"/>
      <c r="P109" s="173"/>
      <c r="Q109" s="173" t="str">
        <f>Q$2</f>
        <v>01/AGO./2021</v>
      </c>
      <c r="R109" s="173"/>
      <c r="S109" s="173"/>
      <c r="T109" s="173" t="str">
        <f>T$2</f>
        <v>01/FEV./2022</v>
      </c>
      <c r="U109" s="173"/>
      <c r="V109" s="173"/>
      <c r="W109" s="173" t="str">
        <f>W$2</f>
        <v>01/MAI./2022</v>
      </c>
      <c r="X109" s="173"/>
      <c r="Y109" s="173"/>
      <c r="Z109" s="173" t="str">
        <f>Z$2</f>
        <v>01/AGO./2022</v>
      </c>
      <c r="AA109" s="173"/>
      <c r="AB109" s="173"/>
      <c r="AC109" s="173" t="str">
        <f>AC$2</f>
        <v>01/FEV./2023</v>
      </c>
      <c r="AD109" s="173"/>
      <c r="AE109" s="173"/>
      <c r="AF109" s="173"/>
      <c r="AG109" s="173"/>
      <c r="AH109" s="173"/>
      <c r="AI109" s="173" t="str">
        <f>AI$2</f>
        <v>01/MAI./2023</v>
      </c>
      <c r="AJ109" s="173"/>
      <c r="AK109" s="173"/>
      <c r="AL109" s="173"/>
      <c r="AM109" s="173"/>
      <c r="AN109" s="173"/>
      <c r="AO109" s="173" t="str">
        <f>AO$2</f>
        <v>01/AGO./2023</v>
      </c>
      <c r="AP109" s="173"/>
      <c r="AQ109" s="173"/>
      <c r="AR109" s="173"/>
      <c r="AS109" s="173"/>
      <c r="AT109" s="173"/>
      <c r="AU109" s="173" t="str">
        <f>AU$2</f>
        <v>01/FEV./2024</v>
      </c>
      <c r="AV109" s="173"/>
      <c r="AW109" s="173"/>
      <c r="AX109" s="173"/>
      <c r="AY109" s="173"/>
      <c r="AZ109" s="173"/>
      <c r="BA109" s="173" t="str">
        <f>BA$2</f>
        <v>01/AGO./2024</v>
      </c>
      <c r="BB109" s="173"/>
      <c r="BC109" s="173"/>
      <c r="BD109" s="173"/>
      <c r="BE109" s="173"/>
      <c r="BF109" s="173"/>
    </row>
    <row r="110" spans="1:61" ht="36.75" customHeight="1" x14ac:dyDescent="0.3">
      <c r="A110" s="57" t="s">
        <v>58</v>
      </c>
      <c r="B110" s="185" t="s">
        <v>33</v>
      </c>
      <c r="C110" s="174" t="s">
        <v>30</v>
      </c>
      <c r="D110" s="176" t="s">
        <v>34</v>
      </c>
      <c r="E110" s="185" t="s">
        <v>33</v>
      </c>
      <c r="F110" s="174" t="s">
        <v>30</v>
      </c>
      <c r="G110" s="176" t="s">
        <v>34</v>
      </c>
      <c r="H110" s="185" t="s">
        <v>33</v>
      </c>
      <c r="I110" s="174" t="s">
        <v>30</v>
      </c>
      <c r="J110" s="176" t="s">
        <v>34</v>
      </c>
      <c r="K110" s="185" t="s">
        <v>33</v>
      </c>
      <c r="L110" s="174" t="s">
        <v>30</v>
      </c>
      <c r="M110" s="176" t="s">
        <v>34</v>
      </c>
      <c r="N110" s="185" t="s">
        <v>33</v>
      </c>
      <c r="O110" s="174" t="s">
        <v>30</v>
      </c>
      <c r="P110" s="176" t="s">
        <v>34</v>
      </c>
      <c r="Q110" s="185" t="s">
        <v>33</v>
      </c>
      <c r="R110" s="174" t="s">
        <v>30</v>
      </c>
      <c r="S110" s="176" t="s">
        <v>34</v>
      </c>
      <c r="T110" s="185" t="s">
        <v>33</v>
      </c>
      <c r="U110" s="174" t="s">
        <v>30</v>
      </c>
      <c r="V110" s="176" t="s">
        <v>34</v>
      </c>
      <c r="W110" s="185" t="s">
        <v>33</v>
      </c>
      <c r="X110" s="174" t="s">
        <v>30</v>
      </c>
      <c r="Y110" s="176" t="s">
        <v>34</v>
      </c>
      <c r="Z110" s="185" t="s">
        <v>33</v>
      </c>
      <c r="AA110" s="174" t="s">
        <v>30</v>
      </c>
      <c r="AB110" s="176" t="s">
        <v>34</v>
      </c>
      <c r="AC110" s="76" t="s">
        <v>58</v>
      </c>
      <c r="AD110" s="174" t="s">
        <v>83</v>
      </c>
      <c r="AE110" s="174" t="s">
        <v>33</v>
      </c>
      <c r="AF110" s="174" t="str">
        <f>$AF$3</f>
        <v>Parcela de Recuperação da Conta Gráfica R$/m³</v>
      </c>
      <c r="AG110" s="174" t="s">
        <v>30</v>
      </c>
      <c r="AH110" s="176" t="s">
        <v>34</v>
      </c>
      <c r="AI110" s="76" t="s">
        <v>58</v>
      </c>
      <c r="AJ110" s="174" t="s">
        <v>83</v>
      </c>
      <c r="AK110" s="174" t="s">
        <v>33</v>
      </c>
      <c r="AL110" s="174" t="str">
        <f>$AF$3</f>
        <v>Parcela de Recuperação da Conta Gráfica R$/m³</v>
      </c>
      <c r="AM110" s="174" t="s">
        <v>30</v>
      </c>
      <c r="AN110" s="176" t="s">
        <v>34</v>
      </c>
      <c r="AO110" s="76" t="s">
        <v>58</v>
      </c>
      <c r="AP110" s="174" t="s">
        <v>83</v>
      </c>
      <c r="AQ110" s="174" t="s">
        <v>33</v>
      </c>
      <c r="AR110" s="174" t="str">
        <f>$AF$3</f>
        <v>Parcela de Recuperação da Conta Gráfica R$/m³</v>
      </c>
      <c r="AS110" s="174" t="s">
        <v>30</v>
      </c>
      <c r="AT110" s="176" t="s">
        <v>34</v>
      </c>
      <c r="AU110" s="76" t="s">
        <v>58</v>
      </c>
      <c r="AV110" s="174" t="s">
        <v>83</v>
      </c>
      <c r="AW110" s="174" t="s">
        <v>33</v>
      </c>
      <c r="AX110" s="174" t="str">
        <f>$AF$3</f>
        <v>Parcela de Recuperação da Conta Gráfica R$/m³</v>
      </c>
      <c r="AY110" s="174" t="s">
        <v>30</v>
      </c>
      <c r="AZ110" s="176" t="s">
        <v>34</v>
      </c>
      <c r="BA110" s="76" t="s">
        <v>58</v>
      </c>
      <c r="BB110" s="174" t="s">
        <v>106</v>
      </c>
      <c r="BC110" s="174" t="s">
        <v>107</v>
      </c>
      <c r="BD110" s="174" t="s">
        <v>108</v>
      </c>
      <c r="BE110" s="174" t="s">
        <v>109</v>
      </c>
      <c r="BF110" s="176" t="s">
        <v>34</v>
      </c>
      <c r="BH110" s="158" t="s">
        <v>180</v>
      </c>
      <c r="BI110" s="160" t="s">
        <v>176</v>
      </c>
    </row>
    <row r="111" spans="1:61" ht="36.75" customHeight="1" x14ac:dyDescent="0.3">
      <c r="A111" s="23" t="s">
        <v>2</v>
      </c>
      <c r="B111" s="186"/>
      <c r="C111" s="175"/>
      <c r="D111" s="177"/>
      <c r="E111" s="186"/>
      <c r="F111" s="175"/>
      <c r="G111" s="177"/>
      <c r="H111" s="186"/>
      <c r="I111" s="175"/>
      <c r="J111" s="177"/>
      <c r="K111" s="186"/>
      <c r="L111" s="175"/>
      <c r="M111" s="177"/>
      <c r="N111" s="186"/>
      <c r="O111" s="175"/>
      <c r="P111" s="177"/>
      <c r="Q111" s="186"/>
      <c r="R111" s="175"/>
      <c r="S111" s="177"/>
      <c r="T111" s="186"/>
      <c r="U111" s="175"/>
      <c r="V111" s="177"/>
      <c r="W111" s="186"/>
      <c r="X111" s="175"/>
      <c r="Y111" s="177"/>
      <c r="Z111" s="186"/>
      <c r="AA111" s="175"/>
      <c r="AB111" s="177"/>
      <c r="AC111" s="29" t="s">
        <v>2</v>
      </c>
      <c r="AD111" s="175"/>
      <c r="AE111" s="175"/>
      <c r="AF111" s="175"/>
      <c r="AG111" s="175"/>
      <c r="AH111" s="177"/>
      <c r="AI111" s="29" t="s">
        <v>2</v>
      </c>
      <c r="AJ111" s="175"/>
      <c r="AK111" s="175"/>
      <c r="AL111" s="175"/>
      <c r="AM111" s="175"/>
      <c r="AN111" s="177"/>
      <c r="AO111" s="29" t="s">
        <v>2</v>
      </c>
      <c r="AP111" s="175"/>
      <c r="AQ111" s="175"/>
      <c r="AR111" s="175"/>
      <c r="AS111" s="175"/>
      <c r="AT111" s="177"/>
      <c r="AU111" s="29" t="s">
        <v>2</v>
      </c>
      <c r="AV111" s="175"/>
      <c r="AW111" s="175"/>
      <c r="AX111" s="175"/>
      <c r="AY111" s="175"/>
      <c r="AZ111" s="177"/>
      <c r="BA111" s="29" t="s">
        <v>2</v>
      </c>
      <c r="BB111" s="175"/>
      <c r="BC111" s="175"/>
      <c r="BD111" s="175"/>
      <c r="BE111" s="175"/>
      <c r="BF111" s="177"/>
      <c r="BH111" s="159"/>
      <c r="BI111" s="161"/>
    </row>
    <row r="112" spans="1:61" x14ac:dyDescent="0.3">
      <c r="A112" s="25" t="s">
        <v>28</v>
      </c>
      <c r="B112" s="82">
        <f>$B$5</f>
        <v>1.2677863941192562</v>
      </c>
      <c r="C112" s="80">
        <f>D112-B112</f>
        <v>1.9011136058807436</v>
      </c>
      <c r="D112" s="81">
        <v>3.1688999999999998</v>
      </c>
      <c r="E112" s="82">
        <f t="shared" ref="E112:E118" si="181">$E$5</f>
        <v>1.0410999999999999</v>
      </c>
      <c r="F112" s="80">
        <f t="shared" ref="F112" si="182">G112-E112</f>
        <v>1.9011000000000002</v>
      </c>
      <c r="G112" s="81">
        <v>2.9422000000000001</v>
      </c>
      <c r="H112" s="82">
        <f>$H$5</f>
        <v>1.2934000000000001</v>
      </c>
      <c r="I112" s="80">
        <f>J112-H112</f>
        <v>1.9011</v>
      </c>
      <c r="J112" s="81">
        <v>3.1945000000000001</v>
      </c>
      <c r="K112" s="82">
        <f>$H$5</f>
        <v>1.2934000000000001</v>
      </c>
      <c r="L112" s="80">
        <f>M112-K112</f>
        <v>2.3807</v>
      </c>
      <c r="M112" s="81">
        <v>3.6741000000000001</v>
      </c>
      <c r="N112" s="82">
        <f t="shared" ref="N112:N118" si="183">$N$5</f>
        <v>1.5673999999999999</v>
      </c>
      <c r="O112" s="80">
        <f t="shared" ref="O112" si="184">P112-N112</f>
        <v>2.3807</v>
      </c>
      <c r="P112" s="81">
        <v>3.9481000000000002</v>
      </c>
      <c r="Q112" s="82">
        <f t="shared" ref="Q112:Q118" si="185">Q$5</f>
        <v>2.0175000000000001</v>
      </c>
      <c r="R112" s="80">
        <f t="shared" ref="R112" si="186">S112-Q112</f>
        <v>2.3807</v>
      </c>
      <c r="S112" s="81">
        <v>4.3982000000000001</v>
      </c>
      <c r="T112" s="82">
        <f t="shared" ref="T112:T118" si="187">T$5</f>
        <v>2.7526000000000002</v>
      </c>
      <c r="U112" s="80">
        <f t="shared" ref="U112" si="188">V112-T112</f>
        <v>2.8029999999999999</v>
      </c>
      <c r="V112" s="81">
        <v>5.5556000000000001</v>
      </c>
      <c r="W112" s="82">
        <f t="shared" ref="W112:W118" si="189">W$5</f>
        <v>3.2854000000000001</v>
      </c>
      <c r="X112" s="80">
        <f>U112</f>
        <v>2.8029999999999999</v>
      </c>
      <c r="Y112" s="81">
        <f>W112+X112</f>
        <v>6.0884</v>
      </c>
      <c r="Z112" s="82">
        <f t="shared" ref="Z112:Z118" si="190">Z$5</f>
        <v>3.4291</v>
      </c>
      <c r="AA112" s="80">
        <f>X112</f>
        <v>2.8029999999999999</v>
      </c>
      <c r="AB112" s="81">
        <f>Z112+AA112</f>
        <v>6.2321</v>
      </c>
      <c r="AC112" s="90" t="s">
        <v>28</v>
      </c>
      <c r="AD112" s="91"/>
      <c r="AE112" s="91"/>
      <c r="AF112" s="91"/>
      <c r="AG112" s="91"/>
      <c r="AH112" s="92"/>
      <c r="AI112" s="90" t="s">
        <v>28</v>
      </c>
      <c r="AJ112" s="91"/>
      <c r="AK112" s="91"/>
      <c r="AL112" s="91"/>
      <c r="AM112" s="91"/>
      <c r="AN112" s="92"/>
      <c r="AO112" s="90" t="s">
        <v>28</v>
      </c>
      <c r="AP112" s="91"/>
      <c r="AQ112" s="91"/>
      <c r="AR112" s="91"/>
      <c r="AS112" s="91"/>
      <c r="AT112" s="92"/>
      <c r="AU112" s="90" t="s">
        <v>28</v>
      </c>
      <c r="AV112" s="91"/>
      <c r="AW112" s="91"/>
      <c r="AX112" s="91"/>
      <c r="AY112" s="91"/>
      <c r="AZ112" s="92"/>
      <c r="BA112" s="79" t="s">
        <v>28</v>
      </c>
      <c r="BB112" s="80"/>
      <c r="BC112" s="80"/>
      <c r="BD112" s="80"/>
      <c r="BE112" s="80"/>
      <c r="BF112" s="81"/>
    </row>
    <row r="113" spans="1:61" x14ac:dyDescent="0.3">
      <c r="A113" s="25"/>
      <c r="B113" s="85"/>
      <c r="C113" s="83"/>
      <c r="D113" s="84"/>
      <c r="E113" s="85"/>
      <c r="F113" s="83"/>
      <c r="G113" s="84"/>
      <c r="H113" s="85"/>
      <c r="I113" s="83"/>
      <c r="J113" s="84"/>
      <c r="K113" s="85"/>
      <c r="L113" s="83"/>
      <c r="M113" s="84"/>
      <c r="N113" s="85"/>
      <c r="O113" s="83"/>
      <c r="P113" s="84"/>
      <c r="Q113" s="85"/>
      <c r="R113" s="83"/>
      <c r="S113" s="84"/>
      <c r="T113" s="85"/>
      <c r="U113" s="83"/>
      <c r="V113" s="84"/>
      <c r="W113" s="85"/>
      <c r="X113" s="83"/>
      <c r="Y113" s="84"/>
      <c r="Z113" s="85"/>
      <c r="AA113" s="83"/>
      <c r="AB113" s="84"/>
      <c r="AC113" s="93" t="s">
        <v>79</v>
      </c>
      <c r="AD113" s="1">
        <v>52.366</v>
      </c>
      <c r="AE113" s="1">
        <f>$AE$5</f>
        <v>2.6749999999999998</v>
      </c>
      <c r="AF113" s="1">
        <f t="shared" ref="AF113:AF116" si="191">$AF$5</f>
        <v>0.08</v>
      </c>
      <c r="AG113" s="1">
        <v>4.0166000000000004</v>
      </c>
      <c r="AH113" s="43">
        <f t="shared" ref="AH113:AH116" si="192">AE113+AF113+AG113</f>
        <v>6.7716000000000003</v>
      </c>
      <c r="AI113" s="93" t="s">
        <v>79</v>
      </c>
      <c r="AJ113" s="1">
        <v>52.366</v>
      </c>
      <c r="AK113" s="1">
        <f t="shared" ref="AK113:AK116" si="193">$AK$5</f>
        <v>2.4546000000000001</v>
      </c>
      <c r="AL113" s="1">
        <f t="shared" ref="AL113:AL116" si="194">$AF$5</f>
        <v>0.08</v>
      </c>
      <c r="AM113" s="1">
        <v>4.0166000000000004</v>
      </c>
      <c r="AN113" s="43">
        <f t="shared" ref="AN113:AN116" si="195">AK113+AL113+AM113</f>
        <v>6.5512000000000006</v>
      </c>
      <c r="AO113" s="93" t="s">
        <v>79</v>
      </c>
      <c r="AP113" s="1">
        <v>52.366</v>
      </c>
      <c r="AQ113" s="1">
        <f t="shared" ref="AQ113:AQ116" si="196">$AQ$5</f>
        <v>2.2803</v>
      </c>
      <c r="AR113" s="1">
        <f t="shared" ref="AR113:AR116" si="197">$AR$5</f>
        <v>9.5500000000000002E-2</v>
      </c>
      <c r="AS113" s="1">
        <v>4.0166000000000004</v>
      </c>
      <c r="AT113" s="43">
        <f t="shared" ref="AT113:AT116" si="198">AQ113+AR113+AS113</f>
        <v>6.3924000000000003</v>
      </c>
      <c r="AU113" s="93" t="s">
        <v>79</v>
      </c>
      <c r="AV113" s="1">
        <v>52.366</v>
      </c>
      <c r="AW113" s="1">
        <f t="shared" ref="AW113:AW116" si="199">$AW$5</f>
        <v>2.2363</v>
      </c>
      <c r="AX113" s="1">
        <f t="shared" ref="AX113:AX116" si="200">$AX$5</f>
        <v>0.1313367</v>
      </c>
      <c r="AY113" s="1">
        <v>3.8841000000000001</v>
      </c>
      <c r="AZ113" s="43">
        <f t="shared" ref="AZ113:AZ116" si="201">AW113+AX113+AY113</f>
        <v>6.2517367000000004</v>
      </c>
      <c r="BA113" s="90" t="s">
        <v>119</v>
      </c>
      <c r="BB113" s="106">
        <v>48.226571428571425</v>
      </c>
      <c r="BC113" s="91">
        <v>3.7923316096986399</v>
      </c>
      <c r="BD113" s="91">
        <f t="shared" ref="BD113:BD116" si="202">$BD$19</f>
        <v>2.3573</v>
      </c>
      <c r="BE113" s="91">
        <f t="shared" ref="BE113:BE116" si="203">$BE$19</f>
        <v>8.9700000000000002E-2</v>
      </c>
      <c r="BF113" s="92">
        <f>ROUND(BD113+BE113+BC113,4)</f>
        <v>6.2393000000000001</v>
      </c>
      <c r="BH113" s="18">
        <f>ROUND((BB113/(1-$BO$19-$BO$20))/(1-$BO$21),4)</f>
        <v>60.3889</v>
      </c>
      <c r="BI113" s="16">
        <f>ROUND((BF113/(1-$BO$19-$BO$20))/(1-$BO$21),4)</f>
        <v>7.8128000000000002</v>
      </c>
    </row>
    <row r="114" spans="1:61" x14ac:dyDescent="0.3">
      <c r="A114" s="25"/>
      <c r="B114" s="85"/>
      <c r="C114" s="83"/>
      <c r="D114" s="84"/>
      <c r="E114" s="85"/>
      <c r="F114" s="83"/>
      <c r="G114" s="84"/>
      <c r="H114" s="85"/>
      <c r="I114" s="83"/>
      <c r="J114" s="84"/>
      <c r="K114" s="85"/>
      <c r="L114" s="83"/>
      <c r="M114" s="84"/>
      <c r="N114" s="85"/>
      <c r="O114" s="83"/>
      <c r="P114" s="84"/>
      <c r="Q114" s="85"/>
      <c r="R114" s="83"/>
      <c r="S114" s="84"/>
      <c r="T114" s="85"/>
      <c r="U114" s="83"/>
      <c r="V114" s="84"/>
      <c r="W114" s="85"/>
      <c r="X114" s="83"/>
      <c r="Y114" s="84"/>
      <c r="Z114" s="85"/>
      <c r="AA114" s="83"/>
      <c r="AB114" s="84"/>
      <c r="AC114" s="93" t="s">
        <v>80</v>
      </c>
      <c r="AD114" s="1">
        <v>52.366</v>
      </c>
      <c r="AE114" s="1">
        <f t="shared" ref="AE114:AE116" si="204">$AE$5</f>
        <v>2.6749999999999998</v>
      </c>
      <c r="AF114" s="1">
        <f t="shared" si="191"/>
        <v>0.08</v>
      </c>
      <c r="AG114" s="1">
        <v>3.6149</v>
      </c>
      <c r="AH114" s="43">
        <f t="shared" si="192"/>
        <v>6.3698999999999995</v>
      </c>
      <c r="AI114" s="93" t="s">
        <v>80</v>
      </c>
      <c r="AJ114" s="1">
        <v>52.366</v>
      </c>
      <c r="AK114" s="1">
        <f t="shared" si="193"/>
        <v>2.4546000000000001</v>
      </c>
      <c r="AL114" s="1">
        <f t="shared" si="194"/>
        <v>0.08</v>
      </c>
      <c r="AM114" s="1">
        <v>3.6149</v>
      </c>
      <c r="AN114" s="43">
        <f t="shared" si="195"/>
        <v>6.1494999999999997</v>
      </c>
      <c r="AO114" s="93" t="s">
        <v>80</v>
      </c>
      <c r="AP114" s="1">
        <v>52.366</v>
      </c>
      <c r="AQ114" s="1">
        <f t="shared" si="196"/>
        <v>2.2803</v>
      </c>
      <c r="AR114" s="1">
        <f t="shared" si="197"/>
        <v>9.5500000000000002E-2</v>
      </c>
      <c r="AS114" s="1">
        <v>3.6149</v>
      </c>
      <c r="AT114" s="43">
        <f t="shared" si="198"/>
        <v>5.9907000000000004</v>
      </c>
      <c r="AU114" s="93" t="s">
        <v>80</v>
      </c>
      <c r="AV114" s="1">
        <v>52.366</v>
      </c>
      <c r="AW114" s="1">
        <f t="shared" si="199"/>
        <v>2.2363</v>
      </c>
      <c r="AX114" s="1">
        <f t="shared" si="200"/>
        <v>0.1313367</v>
      </c>
      <c r="AY114" s="1">
        <v>3.4956</v>
      </c>
      <c r="AZ114" s="43">
        <f t="shared" si="201"/>
        <v>5.8632366999999999</v>
      </c>
      <c r="BA114" s="93" t="s">
        <v>120</v>
      </c>
      <c r="BB114" s="107">
        <v>48.226571428571425</v>
      </c>
      <c r="BC114" s="1">
        <v>2.9011093804163997</v>
      </c>
      <c r="BD114" s="1">
        <f t="shared" si="202"/>
        <v>2.3573</v>
      </c>
      <c r="BE114" s="1">
        <f t="shared" si="203"/>
        <v>8.9700000000000002E-2</v>
      </c>
      <c r="BF114" s="43">
        <f>ROUND(BD114+BE114+BC114,4)</f>
        <v>5.3480999999999996</v>
      </c>
      <c r="BH114" s="10">
        <f>ROUND((BB114/(1-$BO$19-$BO$20))/(1-$BO$21),4)</f>
        <v>60.3889</v>
      </c>
      <c r="BI114" s="11">
        <f>ROUND((BF114/(1-$BO$19-$BO$20))/(1-$BO$21),4)</f>
        <v>6.6967999999999996</v>
      </c>
    </row>
    <row r="115" spans="1:61" x14ac:dyDescent="0.3">
      <c r="A115" s="25"/>
      <c r="B115" s="85"/>
      <c r="C115" s="83"/>
      <c r="D115" s="84"/>
      <c r="E115" s="85"/>
      <c r="F115" s="83"/>
      <c r="G115" s="84"/>
      <c r="H115" s="85"/>
      <c r="I115" s="83"/>
      <c r="J115" s="84"/>
      <c r="K115" s="85"/>
      <c r="L115" s="83"/>
      <c r="M115" s="84"/>
      <c r="N115" s="85"/>
      <c r="O115" s="83"/>
      <c r="P115" s="84"/>
      <c r="Q115" s="85"/>
      <c r="R115" s="83"/>
      <c r="S115" s="84"/>
      <c r="T115" s="85"/>
      <c r="U115" s="83"/>
      <c r="V115" s="84"/>
      <c r="W115" s="85"/>
      <c r="X115" s="83"/>
      <c r="Y115" s="84"/>
      <c r="Z115" s="85"/>
      <c r="AA115" s="83"/>
      <c r="AB115" s="84"/>
      <c r="AC115" s="93" t="s">
        <v>81</v>
      </c>
      <c r="AD115" s="1">
        <v>52.366</v>
      </c>
      <c r="AE115" s="1">
        <f t="shared" si="204"/>
        <v>2.6749999999999998</v>
      </c>
      <c r="AF115" s="1">
        <f t="shared" si="191"/>
        <v>0.08</v>
      </c>
      <c r="AG115" s="1">
        <v>3.4340999999999999</v>
      </c>
      <c r="AH115" s="43">
        <f t="shared" si="192"/>
        <v>6.1890999999999998</v>
      </c>
      <c r="AI115" s="93" t="s">
        <v>81</v>
      </c>
      <c r="AJ115" s="1">
        <v>52.366</v>
      </c>
      <c r="AK115" s="1">
        <f t="shared" si="193"/>
        <v>2.4546000000000001</v>
      </c>
      <c r="AL115" s="1">
        <f t="shared" si="194"/>
        <v>0.08</v>
      </c>
      <c r="AM115" s="1">
        <v>3.4340999999999999</v>
      </c>
      <c r="AN115" s="43">
        <f t="shared" si="195"/>
        <v>5.9687000000000001</v>
      </c>
      <c r="AO115" s="93" t="s">
        <v>81</v>
      </c>
      <c r="AP115" s="1">
        <v>52.366</v>
      </c>
      <c r="AQ115" s="1">
        <f t="shared" si="196"/>
        <v>2.2803</v>
      </c>
      <c r="AR115" s="1">
        <f t="shared" si="197"/>
        <v>9.5500000000000002E-2</v>
      </c>
      <c r="AS115" s="1">
        <v>3.4340999999999999</v>
      </c>
      <c r="AT115" s="43">
        <f t="shared" si="198"/>
        <v>5.8098999999999998</v>
      </c>
      <c r="AU115" s="93" t="s">
        <v>81</v>
      </c>
      <c r="AV115" s="1">
        <v>52.366</v>
      </c>
      <c r="AW115" s="1">
        <f t="shared" si="199"/>
        <v>2.2363</v>
      </c>
      <c r="AX115" s="1">
        <f t="shared" si="200"/>
        <v>0.1313367</v>
      </c>
      <c r="AY115" s="1">
        <v>3.3208000000000002</v>
      </c>
      <c r="AZ115" s="43">
        <f t="shared" si="201"/>
        <v>5.6884367000000005</v>
      </c>
      <c r="BA115" s="93" t="s">
        <v>121</v>
      </c>
      <c r="BB115" s="107">
        <v>48.226571428571425</v>
      </c>
      <c r="BC115" s="1">
        <v>2.2193166595782294</v>
      </c>
      <c r="BD115" s="1">
        <f t="shared" si="202"/>
        <v>2.3573</v>
      </c>
      <c r="BE115" s="1">
        <f t="shared" si="203"/>
        <v>8.9700000000000002E-2</v>
      </c>
      <c r="BF115" s="43">
        <f>ROUND(BD115+BE115+BC115,4)</f>
        <v>4.6662999999999997</v>
      </c>
      <c r="BH115" s="10">
        <f>ROUND((BB115/(1-$BO$19-$BO$20))/(1-$BO$21),4)</f>
        <v>60.3889</v>
      </c>
      <c r="BI115" s="11">
        <f>ROUND((BF115/(1-$BO$19-$BO$20))/(1-$BO$21),4)</f>
        <v>5.8430999999999997</v>
      </c>
    </row>
    <row r="116" spans="1:61" x14ac:dyDescent="0.3">
      <c r="A116" s="26"/>
      <c r="B116" s="64"/>
      <c r="C116" s="86"/>
      <c r="D116" s="87"/>
      <c r="E116" s="64"/>
      <c r="F116" s="86"/>
      <c r="G116" s="87"/>
      <c r="H116" s="64"/>
      <c r="I116" s="86"/>
      <c r="J116" s="87"/>
      <c r="K116" s="64"/>
      <c r="L116" s="86"/>
      <c r="M116" s="87"/>
      <c r="N116" s="64"/>
      <c r="O116" s="86"/>
      <c r="P116" s="87"/>
      <c r="Q116" s="64"/>
      <c r="R116" s="86"/>
      <c r="S116" s="87"/>
      <c r="T116" s="64"/>
      <c r="U116" s="86"/>
      <c r="V116" s="87"/>
      <c r="W116" s="64"/>
      <c r="X116" s="86"/>
      <c r="Y116" s="87"/>
      <c r="Z116" s="64"/>
      <c r="AA116" s="86"/>
      <c r="AB116" s="87"/>
      <c r="AC116" s="94" t="s">
        <v>82</v>
      </c>
      <c r="AD116" s="45">
        <v>157.09780000000001</v>
      </c>
      <c r="AE116" s="45">
        <f t="shared" si="204"/>
        <v>2.6749999999999998</v>
      </c>
      <c r="AF116" s="45">
        <f t="shared" si="191"/>
        <v>0.08</v>
      </c>
      <c r="AG116" s="45">
        <v>2.919</v>
      </c>
      <c r="AH116" s="46">
        <f t="shared" si="192"/>
        <v>5.6739999999999995</v>
      </c>
      <c r="AI116" s="94" t="s">
        <v>82</v>
      </c>
      <c r="AJ116" s="45">
        <v>157.09780000000001</v>
      </c>
      <c r="AK116" s="45">
        <f t="shared" si="193"/>
        <v>2.4546000000000001</v>
      </c>
      <c r="AL116" s="45">
        <f t="shared" si="194"/>
        <v>0.08</v>
      </c>
      <c r="AM116" s="45">
        <v>2.919</v>
      </c>
      <c r="AN116" s="46">
        <f t="shared" si="195"/>
        <v>5.4535999999999998</v>
      </c>
      <c r="AO116" s="94" t="s">
        <v>82</v>
      </c>
      <c r="AP116" s="45">
        <v>157.09780000000001</v>
      </c>
      <c r="AQ116" s="45">
        <f t="shared" si="196"/>
        <v>2.2803</v>
      </c>
      <c r="AR116" s="45">
        <f t="shared" si="197"/>
        <v>9.5500000000000002E-2</v>
      </c>
      <c r="AS116" s="45">
        <v>2.919</v>
      </c>
      <c r="AT116" s="46">
        <f t="shared" si="198"/>
        <v>5.2948000000000004</v>
      </c>
      <c r="AU116" s="94" t="s">
        <v>82</v>
      </c>
      <c r="AV116" s="45">
        <v>157.09780000000001</v>
      </c>
      <c r="AW116" s="45">
        <f t="shared" si="199"/>
        <v>2.2363</v>
      </c>
      <c r="AX116" s="45">
        <f t="shared" si="200"/>
        <v>0.1313367</v>
      </c>
      <c r="AY116" s="45">
        <v>2.8227000000000002</v>
      </c>
      <c r="AZ116" s="46">
        <f t="shared" si="201"/>
        <v>5.1903366999999996</v>
      </c>
      <c r="BA116" s="94" t="s">
        <v>122</v>
      </c>
      <c r="BB116" s="108">
        <v>144.67961904761904</v>
      </c>
      <c r="BC116" s="45">
        <v>2.8851536462258833</v>
      </c>
      <c r="BD116" s="45">
        <f t="shared" si="202"/>
        <v>2.3573</v>
      </c>
      <c r="BE116" s="45">
        <f t="shared" si="203"/>
        <v>8.9700000000000002E-2</v>
      </c>
      <c r="BF116" s="46">
        <f>ROUND(BD116+BE116+BC116,4)</f>
        <v>5.3322000000000003</v>
      </c>
      <c r="BH116" s="12">
        <f>ROUND((BB116/(1-$BO$19-$BO$20))/(1-$BO$21),4)</f>
        <v>181.16659999999999</v>
      </c>
      <c r="BI116" s="13">
        <f>ROUND((BF116/(1-$BO$19-$BO$20))/(1-$BO$21),4)</f>
        <v>6.6768999999999998</v>
      </c>
    </row>
    <row r="117" spans="1:61" x14ac:dyDescent="0.3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</row>
    <row r="118" spans="1:61" x14ac:dyDescent="0.3">
      <c r="A118" s="117" t="s">
        <v>29</v>
      </c>
      <c r="B118" s="110">
        <f>$B$5</f>
        <v>1.2677863941192562</v>
      </c>
      <c r="C118" s="111">
        <f>D118-B118</f>
        <v>2.0767136058807436</v>
      </c>
      <c r="D118" s="113">
        <v>3.3445</v>
      </c>
      <c r="E118" s="110">
        <f t="shared" si="181"/>
        <v>1.0410999999999999</v>
      </c>
      <c r="F118" s="111">
        <f>G118-E118</f>
        <v>2.0766999999999998</v>
      </c>
      <c r="G118" s="112">
        <v>3.1177999999999999</v>
      </c>
      <c r="H118" s="110">
        <f>$H$5</f>
        <v>1.2934000000000001</v>
      </c>
      <c r="I118" s="111">
        <f>J118-H118</f>
        <v>2.0766999999999998</v>
      </c>
      <c r="J118" s="112">
        <v>3.3700999999999999</v>
      </c>
      <c r="K118" s="110">
        <f>$H$5</f>
        <v>1.2934000000000001</v>
      </c>
      <c r="L118" s="111">
        <f>M118-K118</f>
        <v>2.6006</v>
      </c>
      <c r="M118" s="113">
        <v>3.8940000000000001</v>
      </c>
      <c r="N118" s="110">
        <f t="shared" si="183"/>
        <v>1.5673999999999999</v>
      </c>
      <c r="O118" s="111">
        <f>P118-N118</f>
        <v>2.6006</v>
      </c>
      <c r="P118" s="112">
        <v>4.1680000000000001</v>
      </c>
      <c r="Q118" s="110">
        <f t="shared" si="185"/>
        <v>2.0175000000000001</v>
      </c>
      <c r="R118" s="111">
        <f>S118-Q118</f>
        <v>2.6006</v>
      </c>
      <c r="S118" s="113">
        <v>4.6181000000000001</v>
      </c>
      <c r="T118" s="110">
        <f t="shared" si="187"/>
        <v>2.7526000000000002</v>
      </c>
      <c r="U118" s="111">
        <f>V118-T118</f>
        <v>3.0618999999999996</v>
      </c>
      <c r="V118" s="112">
        <v>5.8144999999999998</v>
      </c>
      <c r="W118" s="110">
        <f t="shared" si="189"/>
        <v>3.2854000000000001</v>
      </c>
      <c r="X118" s="111">
        <f>U118</f>
        <v>3.0618999999999996</v>
      </c>
      <c r="Y118" s="112">
        <f>W118+X118</f>
        <v>6.3472999999999997</v>
      </c>
      <c r="Z118" s="110">
        <f t="shared" si="190"/>
        <v>3.4291</v>
      </c>
      <c r="AA118" s="111">
        <f>X118</f>
        <v>3.0618999999999996</v>
      </c>
      <c r="AB118" s="113">
        <f>Z118+AA118</f>
        <v>6.4909999999999997</v>
      </c>
      <c r="AC118" s="116" t="s">
        <v>29</v>
      </c>
      <c r="AD118" s="114"/>
      <c r="AE118" s="114"/>
      <c r="AF118" s="114"/>
      <c r="AG118" s="114"/>
      <c r="AH118" s="115"/>
      <c r="AI118" s="116" t="s">
        <v>29</v>
      </c>
      <c r="AJ118" s="114"/>
      <c r="AK118" s="114"/>
      <c r="AL118" s="114"/>
      <c r="AM118" s="114"/>
      <c r="AN118" s="115"/>
      <c r="AO118" s="116" t="s">
        <v>29</v>
      </c>
      <c r="AP118" s="114"/>
      <c r="AQ118" s="114"/>
      <c r="AR118" s="114"/>
      <c r="AS118" s="114"/>
      <c r="AT118" s="115"/>
      <c r="AU118" s="116" t="s">
        <v>29</v>
      </c>
      <c r="AV118" s="114"/>
      <c r="AW118" s="114"/>
      <c r="AX118" s="114"/>
      <c r="AY118" s="114"/>
      <c r="AZ118" s="115"/>
      <c r="BA118" s="116" t="s">
        <v>29</v>
      </c>
      <c r="BB118" s="114"/>
      <c r="BC118" s="114"/>
      <c r="BD118" s="114"/>
      <c r="BE118" s="114"/>
      <c r="BF118" s="115"/>
    </row>
    <row r="119" spans="1:61" x14ac:dyDescent="0.3">
      <c r="A119" s="25"/>
      <c r="B119" s="49"/>
      <c r="C119" s="1"/>
      <c r="D119" s="8"/>
      <c r="E119" s="49"/>
      <c r="F119" s="1"/>
      <c r="G119" s="43"/>
      <c r="H119" s="49"/>
      <c r="I119" s="1"/>
      <c r="J119" s="43"/>
      <c r="K119" s="49"/>
      <c r="L119" s="1"/>
      <c r="M119" s="8"/>
      <c r="N119" s="49"/>
      <c r="O119" s="1"/>
      <c r="P119" s="43"/>
      <c r="Q119" s="49"/>
      <c r="R119" s="1"/>
      <c r="S119" s="8"/>
      <c r="T119" s="49"/>
      <c r="U119" s="1"/>
      <c r="V119" s="43"/>
      <c r="W119" s="49"/>
      <c r="X119" s="1"/>
      <c r="Y119" s="43"/>
      <c r="Z119" s="49"/>
      <c r="AA119" s="1"/>
      <c r="AB119" s="8"/>
      <c r="AC119" s="90" t="s">
        <v>84</v>
      </c>
      <c r="AD119" s="91">
        <v>15.628500000000001</v>
      </c>
      <c r="AE119" s="91">
        <f>$AE$5</f>
        <v>2.6749999999999998</v>
      </c>
      <c r="AF119" s="91">
        <f t="shared" ref="AF119:AF126" si="205">$AF$5</f>
        <v>0.08</v>
      </c>
      <c r="AG119" s="91">
        <v>4.2145000000000001</v>
      </c>
      <c r="AH119" s="92">
        <f t="shared" ref="AH119:AH126" si="206">AE119+AF119+AG119</f>
        <v>6.9695</v>
      </c>
      <c r="AI119" s="90" t="s">
        <v>84</v>
      </c>
      <c r="AJ119" s="91">
        <v>15.628500000000001</v>
      </c>
      <c r="AK119" s="91">
        <f t="shared" ref="AK119:AK126" si="207">$AK$5</f>
        <v>2.4546000000000001</v>
      </c>
      <c r="AL119" s="91">
        <f t="shared" ref="AL119:AL126" si="208">$AF$5</f>
        <v>0.08</v>
      </c>
      <c r="AM119" s="91">
        <v>4.2145000000000001</v>
      </c>
      <c r="AN119" s="92">
        <f t="shared" ref="AN119:AN126" si="209">AK119+AL119+AM119</f>
        <v>6.7491000000000003</v>
      </c>
      <c r="AO119" s="90" t="s">
        <v>84</v>
      </c>
      <c r="AP119" s="91">
        <v>15.628500000000001</v>
      </c>
      <c r="AQ119" s="91">
        <f t="shared" ref="AQ119:AQ126" si="210">$AQ$5</f>
        <v>2.2803</v>
      </c>
      <c r="AR119" s="91">
        <f t="shared" ref="AR119:AR126" si="211">$AR$5</f>
        <v>9.5500000000000002E-2</v>
      </c>
      <c r="AS119" s="91">
        <v>4.2145000000000001</v>
      </c>
      <c r="AT119" s="92">
        <f t="shared" ref="AT119:AT126" si="212">AQ119+AR119+AS119</f>
        <v>6.5903</v>
      </c>
      <c r="AU119" s="90" t="s">
        <v>84</v>
      </c>
      <c r="AV119" s="91">
        <v>15.628500000000001</v>
      </c>
      <c r="AW119" s="91">
        <f t="shared" ref="AW119:AW126" si="213">$AW$5</f>
        <v>2.2363</v>
      </c>
      <c r="AX119" s="91">
        <f t="shared" ref="AX119:AX126" si="214">$AX$5</f>
        <v>0.1313367</v>
      </c>
      <c r="AY119" s="91">
        <v>4.0754000000000001</v>
      </c>
      <c r="AZ119" s="92">
        <f t="shared" ref="AZ119:AZ126" si="215">AW119+AX119+AY119</f>
        <v>6.4430367000000004</v>
      </c>
      <c r="BA119" s="93" t="s">
        <v>123</v>
      </c>
      <c r="BB119" s="107">
        <v>16.622706200143764</v>
      </c>
      <c r="BC119" s="1">
        <v>0</v>
      </c>
      <c r="BD119" s="1">
        <f t="shared" ref="BD119:BD124" si="216">$BD$19</f>
        <v>2.3573</v>
      </c>
      <c r="BE119" s="1">
        <f t="shared" ref="BE119:BE124" si="217">$BE$19</f>
        <v>8.9700000000000002E-2</v>
      </c>
      <c r="BF119" s="43">
        <f>ROUND(BD119+BE119+BC119,4)</f>
        <v>2.4470000000000001</v>
      </c>
      <c r="BH119" s="15">
        <f t="shared" ref="BH119:BH124" si="218">ROUND((BB119/(1-$BO$19-$BO$20))/(1-$BO$21),4)</f>
        <v>20.814800000000002</v>
      </c>
      <c r="BI119" s="16">
        <f t="shared" ref="BI119:BI124" si="219">ROUND((BF119/(1-$BO$19-$BO$20))/(1-$BO$21),4)</f>
        <v>3.0640999999999998</v>
      </c>
    </row>
    <row r="120" spans="1:61" x14ac:dyDescent="0.3">
      <c r="A120" s="25"/>
      <c r="B120" s="49"/>
      <c r="C120" s="1"/>
      <c r="D120" s="8"/>
      <c r="E120" s="49"/>
      <c r="F120" s="1"/>
      <c r="G120" s="43"/>
      <c r="H120" s="49"/>
      <c r="I120" s="1"/>
      <c r="J120" s="43"/>
      <c r="K120" s="49"/>
      <c r="L120" s="1"/>
      <c r="M120" s="8"/>
      <c r="N120" s="49"/>
      <c r="O120" s="1"/>
      <c r="P120" s="43"/>
      <c r="Q120" s="49"/>
      <c r="R120" s="1"/>
      <c r="S120" s="8"/>
      <c r="T120" s="49"/>
      <c r="U120" s="1"/>
      <c r="V120" s="43"/>
      <c r="W120" s="49"/>
      <c r="X120" s="1"/>
      <c r="Y120" s="43"/>
      <c r="Z120" s="49"/>
      <c r="AA120" s="1"/>
      <c r="AB120" s="8"/>
      <c r="AC120" s="93" t="s">
        <v>85</v>
      </c>
      <c r="AD120" s="1">
        <v>15.628500000000001</v>
      </c>
      <c r="AE120" s="1">
        <f t="shared" ref="AE120:AE126" si="220">$AE$5</f>
        <v>2.6749999999999998</v>
      </c>
      <c r="AF120" s="1">
        <f t="shared" si="205"/>
        <v>0.08</v>
      </c>
      <c r="AG120" s="1">
        <v>3.7932000000000001</v>
      </c>
      <c r="AH120" s="43">
        <f t="shared" si="206"/>
        <v>6.5481999999999996</v>
      </c>
      <c r="AI120" s="93" t="s">
        <v>85</v>
      </c>
      <c r="AJ120" s="1">
        <v>15.628500000000001</v>
      </c>
      <c r="AK120" s="1">
        <f t="shared" si="207"/>
        <v>2.4546000000000001</v>
      </c>
      <c r="AL120" s="1">
        <f t="shared" si="208"/>
        <v>0.08</v>
      </c>
      <c r="AM120" s="1">
        <v>3.7932000000000001</v>
      </c>
      <c r="AN120" s="43">
        <f t="shared" si="209"/>
        <v>6.3277999999999999</v>
      </c>
      <c r="AO120" s="93" t="s">
        <v>85</v>
      </c>
      <c r="AP120" s="1">
        <v>15.628500000000001</v>
      </c>
      <c r="AQ120" s="1">
        <f t="shared" si="210"/>
        <v>2.2803</v>
      </c>
      <c r="AR120" s="1">
        <f t="shared" si="211"/>
        <v>9.5500000000000002E-2</v>
      </c>
      <c r="AS120" s="1">
        <v>3.7932000000000001</v>
      </c>
      <c r="AT120" s="43">
        <f t="shared" si="212"/>
        <v>6.1690000000000005</v>
      </c>
      <c r="AU120" s="93" t="s">
        <v>85</v>
      </c>
      <c r="AV120" s="1">
        <v>15.628500000000001</v>
      </c>
      <c r="AW120" s="1">
        <f t="shared" si="213"/>
        <v>2.2363</v>
      </c>
      <c r="AX120" s="1">
        <f t="shared" si="214"/>
        <v>0.1313367</v>
      </c>
      <c r="AY120" s="1">
        <v>3.6680000000000001</v>
      </c>
      <c r="AZ120" s="43">
        <f t="shared" si="215"/>
        <v>6.0356366999999995</v>
      </c>
      <c r="BA120" s="93" t="s">
        <v>124</v>
      </c>
      <c r="BB120" s="107">
        <v>16.622706200143764</v>
      </c>
      <c r="BC120" s="1">
        <v>5.6112270957078056</v>
      </c>
      <c r="BD120" s="1">
        <f t="shared" si="216"/>
        <v>2.3573</v>
      </c>
      <c r="BE120" s="1">
        <f t="shared" si="217"/>
        <v>8.9700000000000002E-2</v>
      </c>
      <c r="BF120" s="43">
        <f>ROUND(BD120+BE120+BC120,4)</f>
        <v>8.0581999999999994</v>
      </c>
      <c r="BH120" s="14">
        <f t="shared" si="218"/>
        <v>20.814800000000002</v>
      </c>
      <c r="BI120" s="11">
        <f t="shared" si="219"/>
        <v>10.090400000000001</v>
      </c>
    </row>
    <row r="121" spans="1:61" x14ac:dyDescent="0.3">
      <c r="A121" s="25"/>
      <c r="B121" s="49"/>
      <c r="C121" s="1"/>
      <c r="D121" s="8"/>
      <c r="E121" s="49"/>
      <c r="F121" s="1"/>
      <c r="G121" s="43"/>
      <c r="H121" s="49"/>
      <c r="I121" s="1"/>
      <c r="J121" s="43"/>
      <c r="K121" s="49"/>
      <c r="L121" s="1"/>
      <c r="M121" s="8"/>
      <c r="N121" s="49"/>
      <c r="O121" s="1"/>
      <c r="P121" s="43"/>
      <c r="Q121" s="49"/>
      <c r="R121" s="1"/>
      <c r="S121" s="8"/>
      <c r="T121" s="49"/>
      <c r="U121" s="1"/>
      <c r="V121" s="43"/>
      <c r="W121" s="49"/>
      <c r="X121" s="1"/>
      <c r="Y121" s="43"/>
      <c r="Z121" s="49"/>
      <c r="AA121" s="1"/>
      <c r="AB121" s="8"/>
      <c r="AC121" s="93" t="s">
        <v>86</v>
      </c>
      <c r="AD121" s="1">
        <v>15.628500000000001</v>
      </c>
      <c r="AE121" s="1">
        <f t="shared" si="220"/>
        <v>2.6749999999999998</v>
      </c>
      <c r="AF121" s="1">
        <f t="shared" si="205"/>
        <v>0.08</v>
      </c>
      <c r="AG121" s="1">
        <v>3.7172000000000001</v>
      </c>
      <c r="AH121" s="43">
        <f t="shared" si="206"/>
        <v>6.4722</v>
      </c>
      <c r="AI121" s="93" t="s">
        <v>86</v>
      </c>
      <c r="AJ121" s="1">
        <v>15.628500000000001</v>
      </c>
      <c r="AK121" s="1">
        <f t="shared" si="207"/>
        <v>2.4546000000000001</v>
      </c>
      <c r="AL121" s="1">
        <f t="shared" si="208"/>
        <v>0.08</v>
      </c>
      <c r="AM121" s="1">
        <v>3.7172000000000001</v>
      </c>
      <c r="AN121" s="43">
        <f t="shared" si="209"/>
        <v>6.2518000000000002</v>
      </c>
      <c r="AO121" s="93" t="s">
        <v>86</v>
      </c>
      <c r="AP121" s="1">
        <v>15.628500000000001</v>
      </c>
      <c r="AQ121" s="1">
        <f t="shared" si="210"/>
        <v>2.2803</v>
      </c>
      <c r="AR121" s="1">
        <f t="shared" si="211"/>
        <v>9.5500000000000002E-2</v>
      </c>
      <c r="AS121" s="1">
        <v>3.7172000000000001</v>
      </c>
      <c r="AT121" s="43">
        <f t="shared" si="212"/>
        <v>6.093</v>
      </c>
      <c r="AU121" s="93" t="s">
        <v>86</v>
      </c>
      <c r="AV121" s="1">
        <v>15.628500000000001</v>
      </c>
      <c r="AW121" s="1">
        <f t="shared" si="213"/>
        <v>2.2363</v>
      </c>
      <c r="AX121" s="1">
        <f t="shared" si="214"/>
        <v>0.1313367</v>
      </c>
      <c r="AY121" s="1">
        <v>3.5945</v>
      </c>
      <c r="AZ121" s="43">
        <f t="shared" si="215"/>
        <v>5.9621367000000003</v>
      </c>
      <c r="BA121" s="93" t="s">
        <v>125</v>
      </c>
      <c r="BB121" s="107">
        <v>16.622706200143764</v>
      </c>
      <c r="BC121" s="1">
        <v>3.2064154832616039</v>
      </c>
      <c r="BD121" s="1">
        <f t="shared" si="216"/>
        <v>2.3573</v>
      </c>
      <c r="BE121" s="1">
        <f t="shared" si="217"/>
        <v>8.9700000000000002E-2</v>
      </c>
      <c r="BF121" s="43">
        <f>ROUND(BD121+BE121+BC121,4)</f>
        <v>5.6534000000000004</v>
      </c>
      <c r="BH121" s="14">
        <f t="shared" si="218"/>
        <v>20.814800000000002</v>
      </c>
      <c r="BI121" s="11">
        <f t="shared" si="219"/>
        <v>7.0791000000000004</v>
      </c>
    </row>
    <row r="122" spans="1:61" x14ac:dyDescent="0.3">
      <c r="A122" s="25"/>
      <c r="B122" s="49"/>
      <c r="C122" s="1"/>
      <c r="D122" s="8"/>
      <c r="E122" s="49"/>
      <c r="F122" s="1"/>
      <c r="G122" s="43"/>
      <c r="H122" s="49"/>
      <c r="I122" s="1"/>
      <c r="J122" s="43"/>
      <c r="K122" s="49"/>
      <c r="L122" s="1"/>
      <c r="M122" s="8"/>
      <c r="N122" s="49"/>
      <c r="O122" s="1"/>
      <c r="P122" s="43"/>
      <c r="Q122" s="49"/>
      <c r="R122" s="1"/>
      <c r="S122" s="8"/>
      <c r="T122" s="49"/>
      <c r="U122" s="1"/>
      <c r="V122" s="43"/>
      <c r="W122" s="49"/>
      <c r="X122" s="1"/>
      <c r="Y122" s="43"/>
      <c r="Z122" s="49"/>
      <c r="AA122" s="1"/>
      <c r="AB122" s="8"/>
      <c r="AC122" s="93" t="s">
        <v>87</v>
      </c>
      <c r="AD122" s="1">
        <v>15.628500000000001</v>
      </c>
      <c r="AE122" s="1">
        <f t="shared" si="220"/>
        <v>2.6749999999999998</v>
      </c>
      <c r="AF122" s="1">
        <f t="shared" si="205"/>
        <v>0.08</v>
      </c>
      <c r="AG122" s="1">
        <v>3.5314000000000001</v>
      </c>
      <c r="AH122" s="43">
        <f t="shared" si="206"/>
        <v>6.2864000000000004</v>
      </c>
      <c r="AI122" s="93" t="s">
        <v>87</v>
      </c>
      <c r="AJ122" s="1">
        <v>15.628500000000001</v>
      </c>
      <c r="AK122" s="1">
        <f t="shared" si="207"/>
        <v>2.4546000000000001</v>
      </c>
      <c r="AL122" s="1">
        <f t="shared" si="208"/>
        <v>0.08</v>
      </c>
      <c r="AM122" s="1">
        <v>3.5314000000000001</v>
      </c>
      <c r="AN122" s="43">
        <f t="shared" si="209"/>
        <v>6.0660000000000007</v>
      </c>
      <c r="AO122" s="93" t="s">
        <v>87</v>
      </c>
      <c r="AP122" s="1">
        <v>15.628500000000001</v>
      </c>
      <c r="AQ122" s="1">
        <f t="shared" si="210"/>
        <v>2.2803</v>
      </c>
      <c r="AR122" s="1">
        <f t="shared" si="211"/>
        <v>9.5500000000000002E-2</v>
      </c>
      <c r="AS122" s="1">
        <v>3.5314000000000001</v>
      </c>
      <c r="AT122" s="43">
        <f t="shared" si="212"/>
        <v>5.9071999999999996</v>
      </c>
      <c r="AU122" s="93" t="s">
        <v>87</v>
      </c>
      <c r="AV122" s="1">
        <v>15.628500000000001</v>
      </c>
      <c r="AW122" s="1">
        <f t="shared" si="213"/>
        <v>2.2363</v>
      </c>
      <c r="AX122" s="1">
        <f t="shared" si="214"/>
        <v>0.1313367</v>
      </c>
      <c r="AY122" s="1">
        <v>3.4148999999999998</v>
      </c>
      <c r="AZ122" s="43">
        <f t="shared" si="215"/>
        <v>5.7825366999999996</v>
      </c>
      <c r="BA122" s="93" t="s">
        <v>126</v>
      </c>
      <c r="BB122" s="107">
        <v>16.622706200143764</v>
      </c>
      <c r="BC122" s="1">
        <v>2.9058140317058281</v>
      </c>
      <c r="BD122" s="1">
        <f t="shared" si="216"/>
        <v>2.3573</v>
      </c>
      <c r="BE122" s="1">
        <f t="shared" si="217"/>
        <v>8.9700000000000002E-2</v>
      </c>
      <c r="BF122" s="43">
        <f>ROUND(BD122+BE122+BC122,4)</f>
        <v>5.3528000000000002</v>
      </c>
      <c r="BH122" s="14">
        <f t="shared" si="218"/>
        <v>20.814800000000002</v>
      </c>
      <c r="BI122" s="11">
        <f t="shared" si="219"/>
        <v>6.7027000000000001</v>
      </c>
    </row>
    <row r="123" spans="1:61" x14ac:dyDescent="0.3">
      <c r="A123" s="25"/>
      <c r="B123" s="49"/>
      <c r="C123" s="1"/>
      <c r="D123" s="8"/>
      <c r="E123" s="49"/>
      <c r="F123" s="1"/>
      <c r="G123" s="43"/>
      <c r="H123" s="49"/>
      <c r="I123" s="1"/>
      <c r="J123" s="43"/>
      <c r="K123" s="49"/>
      <c r="L123" s="1"/>
      <c r="M123" s="8"/>
      <c r="N123" s="49"/>
      <c r="O123" s="1"/>
      <c r="P123" s="43"/>
      <c r="Q123" s="49"/>
      <c r="R123" s="1"/>
      <c r="S123" s="8"/>
      <c r="T123" s="49"/>
      <c r="U123" s="1"/>
      <c r="V123" s="43"/>
      <c r="W123" s="49"/>
      <c r="X123" s="1"/>
      <c r="Y123" s="43"/>
      <c r="Z123" s="49"/>
      <c r="AA123" s="1"/>
      <c r="AB123" s="8"/>
      <c r="AC123" s="93" t="s">
        <v>88</v>
      </c>
      <c r="AD123" s="1">
        <v>15.628500000000001</v>
      </c>
      <c r="AE123" s="1">
        <f t="shared" si="220"/>
        <v>2.6749999999999998</v>
      </c>
      <c r="AF123" s="1">
        <f t="shared" si="205"/>
        <v>0.08</v>
      </c>
      <c r="AG123" s="1">
        <v>3.3548</v>
      </c>
      <c r="AH123" s="43">
        <f t="shared" si="206"/>
        <v>6.1097999999999999</v>
      </c>
      <c r="AI123" s="93" t="s">
        <v>88</v>
      </c>
      <c r="AJ123" s="1">
        <v>15.628500000000001</v>
      </c>
      <c r="AK123" s="1">
        <f t="shared" si="207"/>
        <v>2.4546000000000001</v>
      </c>
      <c r="AL123" s="1">
        <f t="shared" si="208"/>
        <v>0.08</v>
      </c>
      <c r="AM123" s="1">
        <v>3.3548</v>
      </c>
      <c r="AN123" s="43">
        <f t="shared" si="209"/>
        <v>5.8894000000000002</v>
      </c>
      <c r="AO123" s="93" t="s">
        <v>88</v>
      </c>
      <c r="AP123" s="1">
        <v>15.628500000000001</v>
      </c>
      <c r="AQ123" s="1">
        <f t="shared" si="210"/>
        <v>2.2803</v>
      </c>
      <c r="AR123" s="1">
        <f t="shared" si="211"/>
        <v>9.5500000000000002E-2</v>
      </c>
      <c r="AS123" s="1">
        <v>3.3548</v>
      </c>
      <c r="AT123" s="43">
        <f t="shared" si="212"/>
        <v>5.7305999999999999</v>
      </c>
      <c r="AU123" s="93" t="s">
        <v>88</v>
      </c>
      <c r="AV123" s="1">
        <v>15.628500000000001</v>
      </c>
      <c r="AW123" s="1">
        <f t="shared" si="213"/>
        <v>2.2363</v>
      </c>
      <c r="AX123" s="1">
        <f t="shared" si="214"/>
        <v>0.1313367</v>
      </c>
      <c r="AY123" s="1">
        <v>3.2441</v>
      </c>
      <c r="AZ123" s="43">
        <f t="shared" si="215"/>
        <v>5.6117366999999998</v>
      </c>
      <c r="BA123" s="93" t="s">
        <v>127</v>
      </c>
      <c r="BB123" s="107">
        <v>16.622706200143764</v>
      </c>
      <c r="BC123" s="1">
        <v>3.9078188702250789</v>
      </c>
      <c r="BD123" s="1">
        <f t="shared" si="216"/>
        <v>2.3573</v>
      </c>
      <c r="BE123" s="1">
        <f t="shared" si="217"/>
        <v>8.9700000000000002E-2</v>
      </c>
      <c r="BF123" s="43">
        <f>ROUND(BD123+BE123+BC123,4)</f>
        <v>6.3548</v>
      </c>
      <c r="BH123" s="14">
        <f t="shared" si="218"/>
        <v>20.814800000000002</v>
      </c>
      <c r="BI123" s="11">
        <f t="shared" si="219"/>
        <v>7.9573999999999998</v>
      </c>
    </row>
    <row r="124" spans="1:61" x14ac:dyDescent="0.3">
      <c r="A124" s="25"/>
      <c r="B124" s="49"/>
      <c r="C124" s="1"/>
      <c r="D124" s="8"/>
      <c r="E124" s="49"/>
      <c r="F124" s="1"/>
      <c r="G124" s="43"/>
      <c r="H124" s="49"/>
      <c r="I124" s="1"/>
      <c r="J124" s="43"/>
      <c r="K124" s="49"/>
      <c r="L124" s="1"/>
      <c r="M124" s="8"/>
      <c r="N124" s="49"/>
      <c r="O124" s="1"/>
      <c r="P124" s="43"/>
      <c r="Q124" s="49"/>
      <c r="R124" s="1"/>
      <c r="S124" s="8"/>
      <c r="T124" s="49"/>
      <c r="U124" s="1"/>
      <c r="V124" s="43"/>
      <c r="W124" s="49"/>
      <c r="X124" s="1"/>
      <c r="Y124" s="43"/>
      <c r="Z124" s="49"/>
      <c r="AA124" s="1"/>
      <c r="AB124" s="8"/>
      <c r="AC124" s="93" t="s">
        <v>89</v>
      </c>
      <c r="AD124" s="1">
        <v>15.628500000000001</v>
      </c>
      <c r="AE124" s="1">
        <f t="shared" si="220"/>
        <v>2.6749999999999998</v>
      </c>
      <c r="AF124" s="1">
        <f t="shared" si="205"/>
        <v>0.08</v>
      </c>
      <c r="AG124" s="1">
        <v>3.0863999999999998</v>
      </c>
      <c r="AH124" s="43">
        <f t="shared" si="206"/>
        <v>5.8414000000000001</v>
      </c>
      <c r="AI124" s="93" t="s">
        <v>89</v>
      </c>
      <c r="AJ124" s="1">
        <v>15.628500000000001</v>
      </c>
      <c r="AK124" s="1">
        <f t="shared" si="207"/>
        <v>2.4546000000000001</v>
      </c>
      <c r="AL124" s="1">
        <f t="shared" si="208"/>
        <v>0.08</v>
      </c>
      <c r="AM124" s="1">
        <v>3.0863999999999998</v>
      </c>
      <c r="AN124" s="43">
        <f t="shared" si="209"/>
        <v>5.6210000000000004</v>
      </c>
      <c r="AO124" s="93" t="s">
        <v>89</v>
      </c>
      <c r="AP124" s="1">
        <v>15.628500000000001</v>
      </c>
      <c r="AQ124" s="1">
        <f t="shared" si="210"/>
        <v>2.2803</v>
      </c>
      <c r="AR124" s="1">
        <f t="shared" si="211"/>
        <v>9.5500000000000002E-2</v>
      </c>
      <c r="AS124" s="1">
        <v>3.0863999999999998</v>
      </c>
      <c r="AT124" s="43">
        <f t="shared" si="212"/>
        <v>5.4621999999999993</v>
      </c>
      <c r="AU124" s="93" t="s">
        <v>89</v>
      </c>
      <c r="AV124" s="1">
        <v>15.628500000000001</v>
      </c>
      <c r="AW124" s="1">
        <f t="shared" si="213"/>
        <v>2.2363</v>
      </c>
      <c r="AX124" s="1">
        <f t="shared" si="214"/>
        <v>0.1313367</v>
      </c>
      <c r="AY124" s="1">
        <v>2.9845000000000002</v>
      </c>
      <c r="AZ124" s="43">
        <f t="shared" si="215"/>
        <v>5.3521367</v>
      </c>
      <c r="BA124" s="93" t="s">
        <v>128</v>
      </c>
      <c r="BB124" s="107">
        <v>16.622706200143764</v>
      </c>
      <c r="BC124" s="1">
        <v>3.5070169348173788</v>
      </c>
      <c r="BD124" s="1">
        <f t="shared" si="216"/>
        <v>2.3573</v>
      </c>
      <c r="BE124" s="1">
        <f t="shared" si="217"/>
        <v>8.9700000000000002E-2</v>
      </c>
      <c r="BF124" s="43">
        <f t="shared" ref="BF124" si="221">ROUND(BD124+BE124+BC124,4)</f>
        <v>5.9539999999999997</v>
      </c>
      <c r="BH124" s="14">
        <f t="shared" si="218"/>
        <v>20.814800000000002</v>
      </c>
      <c r="BI124" s="11">
        <f t="shared" si="219"/>
        <v>7.4554999999999998</v>
      </c>
    </row>
    <row r="125" spans="1:61" x14ac:dyDescent="0.3">
      <c r="A125" s="25"/>
      <c r="B125" s="49"/>
      <c r="C125" s="1"/>
      <c r="D125" s="8"/>
      <c r="E125" s="49"/>
      <c r="F125" s="1"/>
      <c r="G125" s="43"/>
      <c r="H125" s="49"/>
      <c r="I125" s="1"/>
      <c r="J125" s="43"/>
      <c r="K125" s="49"/>
      <c r="L125" s="1"/>
      <c r="M125" s="8"/>
      <c r="N125" s="49"/>
      <c r="O125" s="1"/>
      <c r="P125" s="43"/>
      <c r="Q125" s="49"/>
      <c r="R125" s="1"/>
      <c r="S125" s="8"/>
      <c r="T125" s="49"/>
      <c r="U125" s="1"/>
      <c r="V125" s="43"/>
      <c r="W125" s="49"/>
      <c r="X125" s="1"/>
      <c r="Y125" s="43"/>
      <c r="Z125" s="49"/>
      <c r="AA125" s="1"/>
      <c r="AB125" s="8"/>
      <c r="AC125" s="93" t="s">
        <v>90</v>
      </c>
      <c r="AD125" s="1">
        <v>15.628500000000001</v>
      </c>
      <c r="AE125" s="1">
        <f t="shared" si="220"/>
        <v>2.6749999999999998</v>
      </c>
      <c r="AF125" s="1">
        <f t="shared" si="205"/>
        <v>0.08</v>
      </c>
      <c r="AG125" s="1">
        <v>2.7776999999999998</v>
      </c>
      <c r="AH125" s="43">
        <f t="shared" si="206"/>
        <v>5.5327000000000002</v>
      </c>
      <c r="AI125" s="93" t="s">
        <v>90</v>
      </c>
      <c r="AJ125" s="1">
        <v>15.628500000000001</v>
      </c>
      <c r="AK125" s="1">
        <f t="shared" si="207"/>
        <v>2.4546000000000001</v>
      </c>
      <c r="AL125" s="1">
        <f t="shared" si="208"/>
        <v>0.08</v>
      </c>
      <c r="AM125" s="1">
        <v>2.7776999999999998</v>
      </c>
      <c r="AN125" s="43">
        <f t="shared" si="209"/>
        <v>5.3123000000000005</v>
      </c>
      <c r="AO125" s="93" t="s">
        <v>90</v>
      </c>
      <c r="AP125" s="1">
        <v>15.628500000000001</v>
      </c>
      <c r="AQ125" s="1">
        <f t="shared" si="210"/>
        <v>2.2803</v>
      </c>
      <c r="AR125" s="1">
        <f t="shared" si="211"/>
        <v>9.5500000000000002E-2</v>
      </c>
      <c r="AS125" s="1">
        <v>2.7776999999999998</v>
      </c>
      <c r="AT125" s="43">
        <f t="shared" si="212"/>
        <v>5.1534999999999993</v>
      </c>
      <c r="AU125" s="93" t="s">
        <v>90</v>
      </c>
      <c r="AV125" s="1">
        <v>15.628500000000001</v>
      </c>
      <c r="AW125" s="1">
        <f t="shared" si="213"/>
        <v>2.2363</v>
      </c>
      <c r="AX125" s="1">
        <f t="shared" si="214"/>
        <v>0.1313367</v>
      </c>
      <c r="AY125" s="1">
        <v>2.6859999999999999</v>
      </c>
      <c r="AZ125" s="43">
        <f t="shared" si="215"/>
        <v>5.0536367000000002</v>
      </c>
      <c r="BA125" s="93"/>
      <c r="BB125" s="1"/>
      <c r="BC125" s="1"/>
      <c r="BD125" s="1"/>
      <c r="BE125" s="1"/>
      <c r="BF125" s="43"/>
      <c r="BH125" s="14"/>
      <c r="BI125" s="11"/>
    </row>
    <row r="126" spans="1:61" x14ac:dyDescent="0.3">
      <c r="A126" s="26"/>
      <c r="B126" s="50"/>
      <c r="C126" s="45"/>
      <c r="D126" s="96"/>
      <c r="E126" s="50"/>
      <c r="F126" s="45"/>
      <c r="G126" s="46"/>
      <c r="H126" s="50"/>
      <c r="I126" s="45"/>
      <c r="J126" s="46"/>
      <c r="K126" s="50"/>
      <c r="L126" s="45"/>
      <c r="M126" s="96"/>
      <c r="N126" s="50"/>
      <c r="O126" s="45"/>
      <c r="P126" s="46"/>
      <c r="Q126" s="50"/>
      <c r="R126" s="45"/>
      <c r="S126" s="96"/>
      <c r="T126" s="50"/>
      <c r="U126" s="45"/>
      <c r="V126" s="46"/>
      <c r="W126" s="50"/>
      <c r="X126" s="45"/>
      <c r="Y126" s="46"/>
      <c r="Z126" s="50"/>
      <c r="AA126" s="45"/>
      <c r="AB126" s="96"/>
      <c r="AC126" s="94" t="s">
        <v>91</v>
      </c>
      <c r="AD126" s="45">
        <v>15.628500000000001</v>
      </c>
      <c r="AE126" s="45">
        <f t="shared" si="220"/>
        <v>2.6749999999999998</v>
      </c>
      <c r="AF126" s="45">
        <f t="shared" si="205"/>
        <v>0.08</v>
      </c>
      <c r="AG126" s="45">
        <v>2.2222</v>
      </c>
      <c r="AH126" s="46">
        <f t="shared" si="206"/>
        <v>4.9771999999999998</v>
      </c>
      <c r="AI126" s="94" t="s">
        <v>91</v>
      </c>
      <c r="AJ126" s="45">
        <v>15.628500000000001</v>
      </c>
      <c r="AK126" s="45">
        <f t="shared" si="207"/>
        <v>2.4546000000000001</v>
      </c>
      <c r="AL126" s="45">
        <f t="shared" si="208"/>
        <v>0.08</v>
      </c>
      <c r="AM126" s="45">
        <v>2.2222</v>
      </c>
      <c r="AN126" s="46">
        <f t="shared" si="209"/>
        <v>4.7568000000000001</v>
      </c>
      <c r="AO126" s="94" t="s">
        <v>91</v>
      </c>
      <c r="AP126" s="45">
        <v>15.628500000000001</v>
      </c>
      <c r="AQ126" s="45">
        <f t="shared" si="210"/>
        <v>2.2803</v>
      </c>
      <c r="AR126" s="45">
        <f t="shared" si="211"/>
        <v>9.5500000000000002E-2</v>
      </c>
      <c r="AS126" s="45">
        <v>2.2222</v>
      </c>
      <c r="AT126" s="46">
        <f t="shared" si="212"/>
        <v>4.5979999999999999</v>
      </c>
      <c r="AU126" s="94" t="s">
        <v>91</v>
      </c>
      <c r="AV126" s="45">
        <v>15.628500000000001</v>
      </c>
      <c r="AW126" s="45">
        <f t="shared" si="213"/>
        <v>2.2363</v>
      </c>
      <c r="AX126" s="45">
        <f t="shared" si="214"/>
        <v>0.1313367</v>
      </c>
      <c r="AY126" s="45">
        <v>2.1488999999999998</v>
      </c>
      <c r="AZ126" s="46">
        <f t="shared" si="215"/>
        <v>4.5165366999999996</v>
      </c>
      <c r="BA126" s="94"/>
      <c r="BB126" s="45"/>
      <c r="BC126" s="45"/>
      <c r="BD126" s="45"/>
      <c r="BE126" s="45"/>
      <c r="BF126" s="46"/>
      <c r="BH126" s="17"/>
      <c r="BI126" s="13"/>
    </row>
    <row r="127" spans="1:61" x14ac:dyDescent="0.3"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1:61" ht="16.2" x14ac:dyDescent="0.3">
      <c r="A128" s="19" t="s">
        <v>31</v>
      </c>
      <c r="B128" s="173" t="s">
        <v>56</v>
      </c>
      <c r="C128" s="173"/>
      <c r="D128" s="173"/>
      <c r="E128" s="173" t="s">
        <v>62</v>
      </c>
      <c r="F128" s="173"/>
      <c r="G128" s="173"/>
      <c r="H128" s="173" t="s">
        <v>63</v>
      </c>
      <c r="I128" s="173"/>
      <c r="J128" s="173"/>
      <c r="K128" s="173" t="s">
        <v>64</v>
      </c>
      <c r="L128" s="173"/>
      <c r="M128" s="173"/>
      <c r="N128" s="173" t="str">
        <f>$N$2</f>
        <v>01/MAI./2021</v>
      </c>
      <c r="O128" s="173"/>
      <c r="P128" s="173"/>
      <c r="Q128" s="173" t="str">
        <f>Q$2</f>
        <v>01/AGO./2021</v>
      </c>
      <c r="R128" s="173"/>
      <c r="S128" s="173"/>
      <c r="T128" s="173" t="str">
        <f>T$2</f>
        <v>01/FEV./2022</v>
      </c>
      <c r="U128" s="173"/>
      <c r="V128" s="173"/>
      <c r="W128" s="173" t="str">
        <f>W$2</f>
        <v>01/MAI./2022</v>
      </c>
      <c r="X128" s="173"/>
      <c r="Y128" s="173"/>
      <c r="Z128" s="173" t="str">
        <f>Z$2</f>
        <v>01/AGO./2022</v>
      </c>
      <c r="AA128" s="173"/>
      <c r="AB128" s="173"/>
      <c r="AC128" s="173" t="str">
        <f>AC$2</f>
        <v>01/FEV./2023</v>
      </c>
      <c r="AD128" s="173"/>
      <c r="AE128" s="173"/>
      <c r="AF128" s="173"/>
      <c r="AG128" s="173"/>
      <c r="AH128" s="173"/>
      <c r="AI128" s="173" t="str">
        <f>AI$2</f>
        <v>01/MAI./2023</v>
      </c>
      <c r="AJ128" s="173"/>
      <c r="AK128" s="173"/>
      <c r="AL128" s="173"/>
      <c r="AM128" s="173"/>
      <c r="AN128" s="173"/>
      <c r="AO128" s="173" t="str">
        <f>AO$2</f>
        <v>01/AGO./2023</v>
      </c>
      <c r="AP128" s="173"/>
      <c r="AQ128" s="173"/>
      <c r="AR128" s="173"/>
      <c r="AS128" s="173"/>
      <c r="AT128" s="173"/>
      <c r="AU128" s="173" t="str">
        <f>AU$2</f>
        <v>01/FEV./2024</v>
      </c>
      <c r="AV128" s="173"/>
      <c r="AW128" s="173"/>
      <c r="AX128" s="173"/>
      <c r="AY128" s="173"/>
      <c r="AZ128" s="173"/>
      <c r="BA128" s="173" t="str">
        <f>BA$2</f>
        <v>01/AGO./2024</v>
      </c>
      <c r="BB128" s="173"/>
      <c r="BC128" s="173"/>
      <c r="BD128" s="173"/>
      <c r="BE128" s="173"/>
      <c r="BF128" s="173"/>
    </row>
    <row r="129" spans="1:61" ht="36.75" customHeight="1" x14ac:dyDescent="0.3">
      <c r="A129" s="57" t="s">
        <v>59</v>
      </c>
      <c r="B129" s="185" t="s">
        <v>33</v>
      </c>
      <c r="C129" s="174" t="s">
        <v>30</v>
      </c>
      <c r="D129" s="176" t="s">
        <v>34</v>
      </c>
      <c r="E129" s="185" t="s">
        <v>33</v>
      </c>
      <c r="F129" s="174" t="s">
        <v>30</v>
      </c>
      <c r="G129" s="176" t="s">
        <v>34</v>
      </c>
      <c r="H129" s="185" t="s">
        <v>33</v>
      </c>
      <c r="I129" s="174" t="s">
        <v>30</v>
      </c>
      <c r="J129" s="176" t="s">
        <v>34</v>
      </c>
      <c r="K129" s="185" t="s">
        <v>33</v>
      </c>
      <c r="L129" s="174" t="s">
        <v>30</v>
      </c>
      <c r="M129" s="176" t="s">
        <v>34</v>
      </c>
      <c r="N129" s="185" t="s">
        <v>33</v>
      </c>
      <c r="O129" s="174" t="s">
        <v>30</v>
      </c>
      <c r="P129" s="176" t="s">
        <v>34</v>
      </c>
      <c r="Q129" s="185" t="s">
        <v>33</v>
      </c>
      <c r="R129" s="174" t="s">
        <v>30</v>
      </c>
      <c r="S129" s="176" t="s">
        <v>34</v>
      </c>
      <c r="T129" s="185" t="s">
        <v>33</v>
      </c>
      <c r="U129" s="174" t="s">
        <v>30</v>
      </c>
      <c r="V129" s="176" t="s">
        <v>34</v>
      </c>
      <c r="W129" s="185" t="s">
        <v>33</v>
      </c>
      <c r="X129" s="174" t="s">
        <v>30</v>
      </c>
      <c r="Y129" s="176" t="s">
        <v>34</v>
      </c>
      <c r="Z129" s="185" t="s">
        <v>33</v>
      </c>
      <c r="AA129" s="174" t="s">
        <v>30</v>
      </c>
      <c r="AB129" s="176" t="s">
        <v>34</v>
      </c>
      <c r="AC129" s="61"/>
      <c r="AD129" s="174"/>
      <c r="AE129" s="174" t="s">
        <v>33</v>
      </c>
      <c r="AF129" s="174" t="str">
        <f>$AF$3</f>
        <v>Parcela de Recuperação da Conta Gráfica R$/m³</v>
      </c>
      <c r="AG129" s="174" t="s">
        <v>30</v>
      </c>
      <c r="AH129" s="176" t="s">
        <v>34</v>
      </c>
      <c r="AI129" s="61"/>
      <c r="AJ129" s="174"/>
      <c r="AK129" s="174" t="s">
        <v>33</v>
      </c>
      <c r="AL129" s="174" t="str">
        <f>$AF$3</f>
        <v>Parcela de Recuperação da Conta Gráfica R$/m³</v>
      </c>
      <c r="AM129" s="174" t="s">
        <v>30</v>
      </c>
      <c r="AN129" s="176" t="s">
        <v>34</v>
      </c>
      <c r="AO129" s="61"/>
      <c r="AP129" s="174"/>
      <c r="AQ129" s="174" t="s">
        <v>33</v>
      </c>
      <c r="AR129" s="174" t="str">
        <f>$AF$3</f>
        <v>Parcela de Recuperação da Conta Gráfica R$/m³</v>
      </c>
      <c r="AS129" s="174" t="s">
        <v>30</v>
      </c>
      <c r="AT129" s="176" t="s">
        <v>34</v>
      </c>
      <c r="AU129" s="61"/>
      <c r="AV129" s="174"/>
      <c r="AW129" s="174" t="s">
        <v>33</v>
      </c>
      <c r="AX129" s="174" t="str">
        <f>$AF$3</f>
        <v>Parcela de Recuperação da Conta Gráfica R$/m³</v>
      </c>
      <c r="AY129" s="174" t="s">
        <v>30</v>
      </c>
      <c r="AZ129" s="176" t="s">
        <v>34</v>
      </c>
      <c r="BA129" s="61"/>
      <c r="BB129" s="174"/>
      <c r="BC129" s="174" t="s">
        <v>107</v>
      </c>
      <c r="BD129" s="174" t="s">
        <v>108</v>
      </c>
      <c r="BE129" s="174" t="s">
        <v>109</v>
      </c>
      <c r="BF129" s="176" t="s">
        <v>34</v>
      </c>
      <c r="BH129" s="158" t="s">
        <v>176</v>
      </c>
      <c r="BI129" s="160" t="s">
        <v>182</v>
      </c>
    </row>
    <row r="130" spans="1:61" ht="36.75" customHeight="1" x14ac:dyDescent="0.3">
      <c r="A130" s="101" t="s">
        <v>2</v>
      </c>
      <c r="B130" s="186"/>
      <c r="C130" s="175"/>
      <c r="D130" s="177"/>
      <c r="E130" s="186"/>
      <c r="F130" s="175"/>
      <c r="G130" s="177"/>
      <c r="H130" s="186"/>
      <c r="I130" s="175"/>
      <c r="J130" s="177"/>
      <c r="K130" s="186"/>
      <c r="L130" s="175"/>
      <c r="M130" s="177"/>
      <c r="N130" s="186"/>
      <c r="O130" s="175"/>
      <c r="P130" s="177"/>
      <c r="Q130" s="186"/>
      <c r="R130" s="175"/>
      <c r="S130" s="177"/>
      <c r="T130" s="186"/>
      <c r="U130" s="175"/>
      <c r="V130" s="177"/>
      <c r="W130" s="186"/>
      <c r="X130" s="175"/>
      <c r="Y130" s="177"/>
      <c r="Z130" s="186"/>
      <c r="AA130" s="175"/>
      <c r="AB130" s="177"/>
      <c r="AC130" s="62"/>
      <c r="AD130" s="175"/>
      <c r="AE130" s="175"/>
      <c r="AF130" s="175"/>
      <c r="AG130" s="175"/>
      <c r="AH130" s="177"/>
      <c r="AI130" s="62"/>
      <c r="AJ130" s="175"/>
      <c r="AK130" s="175"/>
      <c r="AL130" s="175"/>
      <c r="AM130" s="175"/>
      <c r="AN130" s="177"/>
      <c r="AO130" s="62"/>
      <c r="AP130" s="175"/>
      <c r="AQ130" s="175"/>
      <c r="AR130" s="175"/>
      <c r="AS130" s="175"/>
      <c r="AT130" s="177"/>
      <c r="AU130" s="62"/>
      <c r="AV130" s="175"/>
      <c r="AW130" s="175"/>
      <c r="AX130" s="175"/>
      <c r="AY130" s="175"/>
      <c r="AZ130" s="177"/>
      <c r="BA130" s="62"/>
      <c r="BB130" s="175"/>
      <c r="BC130" s="175"/>
      <c r="BD130" s="175"/>
      <c r="BE130" s="175"/>
      <c r="BF130" s="177"/>
      <c r="BH130" s="159"/>
      <c r="BI130" s="161"/>
    </row>
    <row r="131" spans="1:61" x14ac:dyDescent="0.3">
      <c r="A131" s="77" t="s">
        <v>23</v>
      </c>
      <c r="B131" s="102">
        <f>$B$5</f>
        <v>1.2677863941192562</v>
      </c>
      <c r="C131" s="103">
        <f>D131-B131</f>
        <v>0.43721360588074387</v>
      </c>
      <c r="D131" s="104">
        <v>1.7050000000000001</v>
      </c>
      <c r="E131" s="102">
        <f>$E$5</f>
        <v>1.0410999999999999</v>
      </c>
      <c r="F131" s="103">
        <f>G131-E131</f>
        <v>0.43721360588074387</v>
      </c>
      <c r="G131" s="104">
        <f>C131+E131</f>
        <v>1.4783136058807438</v>
      </c>
      <c r="H131" s="102">
        <f>$H$5</f>
        <v>1.2934000000000001</v>
      </c>
      <c r="I131" s="103">
        <f>J131-H131</f>
        <v>0.43719999999999981</v>
      </c>
      <c r="J131" s="104">
        <v>1.7305999999999999</v>
      </c>
      <c r="K131" s="102">
        <f>$H$5</f>
        <v>1.2934000000000001</v>
      </c>
      <c r="L131" s="103">
        <f>M131-K131</f>
        <v>0.54749999999999988</v>
      </c>
      <c r="M131" s="104">
        <v>1.8409</v>
      </c>
      <c r="N131" s="102">
        <f>$N$5</f>
        <v>1.5673999999999999</v>
      </c>
      <c r="O131" s="103">
        <f t="shared" ref="O131" si="222">P131-N131</f>
        <v>0.5475000000000001</v>
      </c>
      <c r="P131" s="104">
        <v>2.1149</v>
      </c>
      <c r="Q131" s="102">
        <f>Q$5</f>
        <v>2.0175000000000001</v>
      </c>
      <c r="R131" s="103">
        <f t="shared" ref="R131" si="223">S131-Q131</f>
        <v>0.54749999999999988</v>
      </c>
      <c r="S131" s="104">
        <v>2.5649999999999999</v>
      </c>
      <c r="T131" s="102">
        <f>T$5</f>
        <v>2.7526000000000002</v>
      </c>
      <c r="U131" s="103">
        <f t="shared" ref="U131" si="224">V131-T131</f>
        <v>0.64460000000000006</v>
      </c>
      <c r="V131" s="104">
        <v>3.3972000000000002</v>
      </c>
      <c r="W131" s="102">
        <f>W$5</f>
        <v>3.2854000000000001</v>
      </c>
      <c r="X131" s="103">
        <f>U131</f>
        <v>0.64460000000000006</v>
      </c>
      <c r="Y131" s="104">
        <f>W131+X131</f>
        <v>3.93</v>
      </c>
      <c r="Z131" s="102">
        <f>Z$5</f>
        <v>3.4291</v>
      </c>
      <c r="AA131" s="103">
        <f>X131</f>
        <v>0.64460000000000006</v>
      </c>
      <c r="AB131" s="104">
        <f>Z131+AA131</f>
        <v>4.0737000000000005</v>
      </c>
      <c r="AC131" s="71"/>
      <c r="AD131" s="72"/>
      <c r="AE131" s="103">
        <f t="shared" ref="AE131" si="225">$AE$5</f>
        <v>2.6749999999999998</v>
      </c>
      <c r="AF131" s="103">
        <f>$AF$5</f>
        <v>0.08</v>
      </c>
      <c r="AG131" s="103">
        <v>0.67700000000000005</v>
      </c>
      <c r="AH131" s="104">
        <f t="shared" ref="AH131" si="226">AE131+AF131+AG131</f>
        <v>3.4319999999999999</v>
      </c>
      <c r="AI131" s="71"/>
      <c r="AJ131" s="72"/>
      <c r="AK131" s="103">
        <f t="shared" ref="AK131" si="227">$AK$5</f>
        <v>2.4546000000000001</v>
      </c>
      <c r="AL131" s="103">
        <f>$AF$5</f>
        <v>0.08</v>
      </c>
      <c r="AM131" s="103">
        <v>0.67700000000000005</v>
      </c>
      <c r="AN131" s="104">
        <f>AK131+AL131+AM131</f>
        <v>3.2116000000000002</v>
      </c>
      <c r="AO131" s="71"/>
      <c r="AP131" s="72"/>
      <c r="AQ131" s="103">
        <f>$AQ$5</f>
        <v>2.2803</v>
      </c>
      <c r="AR131" s="103">
        <f>$AR$5</f>
        <v>9.5500000000000002E-2</v>
      </c>
      <c r="AS131" s="103">
        <v>0.67700000000000005</v>
      </c>
      <c r="AT131" s="104">
        <f>AQ131+AR131+AS131</f>
        <v>3.0528</v>
      </c>
      <c r="AU131" s="71"/>
      <c r="AV131" s="72"/>
      <c r="AW131" s="103">
        <f>$AW$5</f>
        <v>2.2363</v>
      </c>
      <c r="AX131" s="103">
        <f>$AX$5</f>
        <v>0.1313367</v>
      </c>
      <c r="AY131" s="103">
        <v>0.65469999999999995</v>
      </c>
      <c r="AZ131" s="104">
        <f>AW131+AX131+AY131</f>
        <v>3.0223366999999999</v>
      </c>
      <c r="BA131" s="71"/>
      <c r="BB131" s="72"/>
      <c r="BC131" s="103">
        <v>0.48096232248924048</v>
      </c>
      <c r="BD131" s="103">
        <f>$BD$19</f>
        <v>2.3573</v>
      </c>
      <c r="BE131" s="103">
        <f>$BE$19</f>
        <v>8.9700000000000002E-2</v>
      </c>
      <c r="BF131" s="104">
        <f>ROUND(BD131+BE131+BC131,4)</f>
        <v>2.9279999999999999</v>
      </c>
      <c r="BH131" s="17">
        <f>ROUND((BF131/(1-$BO$19-$BO$20))/(1-$BO$21),4)</f>
        <v>3.6663999999999999</v>
      </c>
      <c r="BI131" s="13">
        <f>ROUND((BF131/(1-$BO$19-$BO$20))/(1-$BO$21),4)+ROUND($BO$22*$BO$21,4)-ROUND(BH131*$BO$21,4)</f>
        <v>3.8317999999999999</v>
      </c>
    </row>
    <row r="132" spans="1:61" x14ac:dyDescent="0.3"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61" ht="16.2" x14ac:dyDescent="0.3">
      <c r="A133" s="33" t="s">
        <v>31</v>
      </c>
      <c r="B133" s="184">
        <v>2020</v>
      </c>
      <c r="C133" s="184"/>
      <c r="D133" s="184"/>
      <c r="E133" s="184">
        <v>2021</v>
      </c>
      <c r="F133" s="184"/>
      <c r="G133" s="184"/>
      <c r="H133" s="184">
        <v>2022</v>
      </c>
      <c r="I133" s="184"/>
      <c r="J133" s="184"/>
      <c r="K133" s="184">
        <v>2023</v>
      </c>
      <c r="L133" s="184"/>
      <c r="M133" s="184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  <c r="AO133" s="132"/>
      <c r="AP133" s="132"/>
      <c r="AQ133" s="132"/>
      <c r="AR133" s="132"/>
      <c r="AS133" s="132"/>
      <c r="AT133" s="132"/>
      <c r="AU133" s="132"/>
      <c r="AV133" s="132"/>
      <c r="AW133" s="132"/>
      <c r="AX133" s="132"/>
      <c r="AY133" s="132"/>
      <c r="AZ133" s="132"/>
      <c r="BA133" s="208" t="str">
        <f>BA$2</f>
        <v>01/AGO./2024</v>
      </c>
      <c r="BB133" s="208"/>
      <c r="BC133" s="208"/>
      <c r="BD133" s="208"/>
      <c r="BE133" s="208"/>
      <c r="BF133" s="208"/>
    </row>
    <row r="134" spans="1:61" ht="45.6" customHeight="1" x14ac:dyDescent="0.3">
      <c r="A134" s="20" t="s">
        <v>68</v>
      </c>
      <c r="B134" s="180"/>
      <c r="C134" s="174" t="s">
        <v>30</v>
      </c>
      <c r="D134" s="182"/>
      <c r="E134" s="180"/>
      <c r="F134" s="174" t="s">
        <v>30</v>
      </c>
      <c r="G134" s="182"/>
      <c r="H134" s="180"/>
      <c r="I134" s="174" t="s">
        <v>30</v>
      </c>
      <c r="J134" s="182"/>
      <c r="K134" s="185" t="s">
        <v>76</v>
      </c>
      <c r="L134" s="174" t="s">
        <v>75</v>
      </c>
      <c r="M134" s="182"/>
      <c r="N134" s="180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42"/>
      <c r="AD134" s="171"/>
      <c r="AE134" s="42"/>
      <c r="AF134" s="42"/>
      <c r="AG134" s="171"/>
      <c r="AH134" s="171"/>
      <c r="AI134" s="42"/>
      <c r="AJ134" s="171"/>
      <c r="AK134" s="42"/>
      <c r="AL134" s="42"/>
      <c r="AM134" s="171"/>
      <c r="AN134" s="171"/>
      <c r="AO134" s="42"/>
      <c r="AP134" s="171"/>
      <c r="AQ134" s="42"/>
      <c r="AR134" s="42"/>
      <c r="AS134" s="171"/>
      <c r="AT134" s="171"/>
      <c r="AU134" s="42"/>
      <c r="AV134" s="171"/>
      <c r="AW134" s="42"/>
      <c r="AX134" s="42"/>
      <c r="AY134" s="171"/>
      <c r="AZ134" s="182"/>
      <c r="BA134" s="28" t="s">
        <v>158</v>
      </c>
      <c r="BB134" s="174" t="s">
        <v>106</v>
      </c>
      <c r="BC134" s="174" t="s">
        <v>107</v>
      </c>
      <c r="BD134" s="174" t="s">
        <v>108</v>
      </c>
      <c r="BE134" s="174" t="s">
        <v>109</v>
      </c>
      <c r="BF134" s="176" t="s">
        <v>34</v>
      </c>
      <c r="BH134" s="158" t="s">
        <v>180</v>
      </c>
      <c r="BI134" s="160" t="s">
        <v>176</v>
      </c>
    </row>
    <row r="135" spans="1:61" ht="34.200000000000003" customHeight="1" x14ac:dyDescent="0.3">
      <c r="A135" s="23" t="s">
        <v>2</v>
      </c>
      <c r="B135" s="181"/>
      <c r="C135" s="175"/>
      <c r="D135" s="183"/>
      <c r="E135" s="181"/>
      <c r="F135" s="175"/>
      <c r="G135" s="183"/>
      <c r="H135" s="181"/>
      <c r="I135" s="175"/>
      <c r="J135" s="183"/>
      <c r="K135" s="186"/>
      <c r="L135" s="175"/>
      <c r="M135" s="183"/>
      <c r="N135" s="181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  <c r="AA135" s="172"/>
      <c r="AB135" s="172"/>
      <c r="AC135" s="21"/>
      <c r="AD135" s="172"/>
      <c r="AE135" s="21"/>
      <c r="AF135" s="21"/>
      <c r="AG135" s="172"/>
      <c r="AH135" s="172"/>
      <c r="AI135" s="21"/>
      <c r="AJ135" s="172"/>
      <c r="AK135" s="21"/>
      <c r="AL135" s="21"/>
      <c r="AM135" s="172"/>
      <c r="AN135" s="172"/>
      <c r="AO135" s="21"/>
      <c r="AP135" s="172"/>
      <c r="AQ135" s="21"/>
      <c r="AR135" s="21"/>
      <c r="AS135" s="172"/>
      <c r="AT135" s="172"/>
      <c r="AU135" s="21"/>
      <c r="AV135" s="172"/>
      <c r="AW135" s="21"/>
      <c r="AX135" s="21"/>
      <c r="AY135" s="172"/>
      <c r="AZ135" s="183"/>
      <c r="BA135" s="29" t="s">
        <v>2</v>
      </c>
      <c r="BB135" s="175"/>
      <c r="BC135" s="175"/>
      <c r="BD135" s="175"/>
      <c r="BE135" s="175"/>
      <c r="BF135" s="177"/>
      <c r="BH135" s="159"/>
      <c r="BI135" s="161"/>
    </row>
    <row r="136" spans="1:61" x14ac:dyDescent="0.3">
      <c r="A136" s="31" t="s">
        <v>23</v>
      </c>
      <c r="B136" s="36"/>
      <c r="C136" s="37">
        <v>4.2900000000000001E-2</v>
      </c>
      <c r="D136" s="38"/>
      <c r="E136" s="36"/>
      <c r="F136" s="37">
        <v>5.57E-2</v>
      </c>
      <c r="G136" s="38"/>
      <c r="H136" s="36"/>
      <c r="I136" s="37">
        <v>6.4299999999999996E-2</v>
      </c>
      <c r="J136" s="38"/>
      <c r="K136" s="63">
        <v>127519.0518</v>
      </c>
      <c r="L136" s="37">
        <v>6.5299999999999997E-2</v>
      </c>
      <c r="M136" s="38"/>
      <c r="N136" s="36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8"/>
      <c r="BA136" s="64" t="s">
        <v>110</v>
      </c>
      <c r="BB136" s="65">
        <v>127519.0518</v>
      </c>
      <c r="BC136" s="66">
        <v>7.0739836418543381E-2</v>
      </c>
      <c r="BD136" s="66">
        <f t="shared" ref="BD136" si="228">$BD$19</f>
        <v>2.3573</v>
      </c>
      <c r="BE136" s="66">
        <f t="shared" ref="BE136" si="229">$BE$19</f>
        <v>8.9700000000000002E-2</v>
      </c>
      <c r="BF136" s="67">
        <f>ROUND(BD136+BE136+BC136,4)</f>
        <v>2.5177</v>
      </c>
      <c r="BH136" s="12">
        <f>ROUND((BB136/(1-$BO$19-$BO$20))/(1-$BO$21),4)</f>
        <v>159678.25169999999</v>
      </c>
      <c r="BI136" s="13">
        <f>ROUND((BF136/(1-$BO$19-$BO$20))/(1-$BO$21),4)</f>
        <v>3.1526000000000001</v>
      </c>
    </row>
    <row r="138" spans="1:61" ht="16.2" x14ac:dyDescent="0.3">
      <c r="A138" s="33" t="s">
        <v>31</v>
      </c>
      <c r="B138" s="184">
        <v>2020</v>
      </c>
      <c r="C138" s="184"/>
      <c r="D138" s="184"/>
      <c r="E138" s="184">
        <v>2021</v>
      </c>
      <c r="F138" s="184"/>
      <c r="G138" s="184"/>
      <c r="H138" s="184">
        <v>2022</v>
      </c>
      <c r="I138" s="184"/>
      <c r="J138" s="184"/>
      <c r="K138" s="184">
        <v>2023</v>
      </c>
      <c r="L138" s="184"/>
      <c r="M138" s="184"/>
      <c r="N138" s="184">
        <v>2024</v>
      </c>
      <c r="O138" s="184"/>
      <c r="P138" s="184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  <c r="AR138" s="129"/>
      <c r="AS138" s="129"/>
      <c r="AT138" s="129"/>
      <c r="AU138" s="129"/>
      <c r="AV138" s="129"/>
      <c r="AW138" s="129"/>
      <c r="AX138" s="129"/>
      <c r="AY138" s="129"/>
      <c r="AZ138" s="129"/>
      <c r="BA138" s="208" t="str">
        <f>BA$2</f>
        <v>01/AGO./2024</v>
      </c>
      <c r="BB138" s="208"/>
      <c r="BC138" s="208"/>
      <c r="BD138" s="208"/>
      <c r="BE138" s="208"/>
      <c r="BF138" s="208"/>
    </row>
    <row r="139" spans="1:61" ht="78" x14ac:dyDescent="0.3">
      <c r="A139" s="32" t="s">
        <v>78</v>
      </c>
      <c r="B139" s="180"/>
      <c r="C139" s="171"/>
      <c r="D139" s="182"/>
      <c r="E139" s="180"/>
      <c r="F139" s="171"/>
      <c r="G139" s="182"/>
      <c r="H139" s="180"/>
      <c r="I139" s="171"/>
      <c r="J139" s="182"/>
      <c r="K139" s="180"/>
      <c r="L139" s="174" t="s">
        <v>30</v>
      </c>
      <c r="M139" s="182"/>
      <c r="N139" s="180"/>
      <c r="O139" s="174" t="s">
        <v>30</v>
      </c>
      <c r="P139" s="171"/>
      <c r="Q139" s="180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42"/>
      <c r="AD139" s="171"/>
      <c r="AE139" s="42"/>
      <c r="AF139" s="42"/>
      <c r="AG139" s="171"/>
      <c r="AH139" s="171"/>
      <c r="AI139" s="42"/>
      <c r="AJ139" s="171"/>
      <c r="AK139" s="42"/>
      <c r="AL139" s="42"/>
      <c r="AM139" s="171"/>
      <c r="AN139" s="171"/>
      <c r="AO139" s="42"/>
      <c r="AP139" s="171"/>
      <c r="AQ139" s="42"/>
      <c r="AR139" s="42"/>
      <c r="AS139" s="171"/>
      <c r="AT139" s="171"/>
      <c r="AU139" s="42"/>
      <c r="AV139" s="171"/>
      <c r="AW139" s="42"/>
      <c r="AX139" s="42"/>
      <c r="AY139" s="171"/>
      <c r="AZ139" s="182"/>
      <c r="BA139" s="133" t="s">
        <v>169</v>
      </c>
      <c r="BB139" s="47"/>
      <c r="BC139" s="209" t="s">
        <v>107</v>
      </c>
      <c r="BD139" s="209" t="s">
        <v>33</v>
      </c>
      <c r="BE139" s="209" t="s">
        <v>101</v>
      </c>
      <c r="BF139" s="211" t="s">
        <v>34</v>
      </c>
      <c r="BH139" s="158"/>
      <c r="BI139" s="160" t="s">
        <v>176</v>
      </c>
    </row>
    <row r="140" spans="1:61" ht="16.2" thickBot="1" x14ac:dyDescent="0.35">
      <c r="A140" s="29" t="s">
        <v>2</v>
      </c>
      <c r="B140" s="181"/>
      <c r="C140" s="172"/>
      <c r="D140" s="183"/>
      <c r="E140" s="181"/>
      <c r="F140" s="172"/>
      <c r="G140" s="183"/>
      <c r="H140" s="181"/>
      <c r="I140" s="172"/>
      <c r="J140" s="183"/>
      <c r="K140" s="181"/>
      <c r="L140" s="175"/>
      <c r="M140" s="183"/>
      <c r="N140" s="181"/>
      <c r="O140" s="175"/>
      <c r="P140" s="172"/>
      <c r="Q140" s="181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  <c r="AB140" s="172"/>
      <c r="AC140" s="21"/>
      <c r="AD140" s="172"/>
      <c r="AE140" s="21"/>
      <c r="AF140" s="21"/>
      <c r="AG140" s="172"/>
      <c r="AH140" s="172"/>
      <c r="AI140" s="21"/>
      <c r="AJ140" s="172"/>
      <c r="AK140" s="21"/>
      <c r="AL140" s="21"/>
      <c r="AM140" s="172"/>
      <c r="AN140" s="172"/>
      <c r="AO140" s="21"/>
      <c r="AP140" s="172"/>
      <c r="AQ140" s="21"/>
      <c r="AR140" s="21"/>
      <c r="AS140" s="172"/>
      <c r="AT140" s="172"/>
      <c r="AU140" s="21"/>
      <c r="AV140" s="172"/>
      <c r="AW140" s="21"/>
      <c r="AX140" s="21"/>
      <c r="AY140" s="172"/>
      <c r="AZ140" s="183"/>
      <c r="BA140" s="134" t="s">
        <v>2</v>
      </c>
      <c r="BB140" s="48"/>
      <c r="BC140" s="210"/>
      <c r="BD140" s="210"/>
      <c r="BE140" s="210"/>
      <c r="BF140" s="212"/>
      <c r="BH140" s="159"/>
      <c r="BI140" s="161"/>
    </row>
    <row r="141" spans="1:61" ht="16.2" thickTop="1" x14ac:dyDescent="0.3">
      <c r="A141" s="30" t="s">
        <v>45</v>
      </c>
      <c r="B141" s="34"/>
      <c r="C141" s="5"/>
      <c r="D141" s="35"/>
      <c r="E141" s="34"/>
      <c r="F141" s="5"/>
      <c r="G141" s="35"/>
      <c r="H141" s="34"/>
      <c r="I141" s="5"/>
      <c r="J141" s="35"/>
      <c r="K141" s="34"/>
      <c r="L141" s="39">
        <v>0.37259999999999999</v>
      </c>
      <c r="M141" s="35"/>
      <c r="N141" s="34"/>
      <c r="O141" s="39">
        <v>0.36030000000000001</v>
      </c>
      <c r="P141" s="5"/>
      <c r="Q141" s="34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35"/>
      <c r="BA141" s="135" t="s">
        <v>170</v>
      </c>
      <c r="BB141" s="49"/>
      <c r="BC141" s="6">
        <v>0.34383080316046299</v>
      </c>
      <c r="BD141" s="6">
        <f t="shared" ref="BD141:BD148" si="230">$BD$19</f>
        <v>2.3573</v>
      </c>
      <c r="BE141" s="1">
        <f t="shared" ref="BE141:BE148" si="231">$BE$19</f>
        <v>8.9700000000000002E-2</v>
      </c>
      <c r="BF141" s="43">
        <f>ROUND(BD141+BE141+BC141,4)</f>
        <v>2.7907999999999999</v>
      </c>
      <c r="BH141" s="10"/>
      <c r="BI141" s="11">
        <f t="shared" ref="BI141:BI148" si="232">ROUND((BF141/(1-$BO$19-$BO$20))/(1-$BO$21),4)</f>
        <v>3.4946000000000002</v>
      </c>
    </row>
    <row r="142" spans="1:61" x14ac:dyDescent="0.3">
      <c r="A142" s="30" t="s">
        <v>46</v>
      </c>
      <c r="B142" s="34"/>
      <c r="C142" s="5"/>
      <c r="D142" s="35"/>
      <c r="E142" s="34"/>
      <c r="F142" s="5"/>
      <c r="G142" s="35"/>
      <c r="H142" s="34"/>
      <c r="I142" s="5"/>
      <c r="J142" s="35"/>
      <c r="K142" s="34"/>
      <c r="L142" s="40">
        <v>0.1996</v>
      </c>
      <c r="M142" s="35"/>
      <c r="N142" s="34"/>
      <c r="O142" s="40">
        <v>0.193</v>
      </c>
      <c r="P142" s="5"/>
      <c r="Q142" s="34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35"/>
      <c r="BA142" s="136" t="s">
        <v>136</v>
      </c>
      <c r="BB142" s="49"/>
      <c r="BC142" s="6">
        <v>0.18417803222306234</v>
      </c>
      <c r="BD142" s="6">
        <f t="shared" si="230"/>
        <v>2.3573</v>
      </c>
      <c r="BE142" s="1">
        <f t="shared" si="231"/>
        <v>8.9700000000000002E-2</v>
      </c>
      <c r="BF142" s="43">
        <f t="shared" ref="BF142:BF148" si="233">ROUND(BD142+BE142+BC142,4)</f>
        <v>2.6312000000000002</v>
      </c>
      <c r="BH142" s="10"/>
      <c r="BI142" s="11">
        <f t="shared" si="232"/>
        <v>3.2948</v>
      </c>
    </row>
    <row r="143" spans="1:61" x14ac:dyDescent="0.3">
      <c r="A143" s="30" t="s">
        <v>47</v>
      </c>
      <c r="B143" s="34"/>
      <c r="C143" s="5"/>
      <c r="D143" s="35"/>
      <c r="E143" s="34"/>
      <c r="F143" s="5"/>
      <c r="G143" s="35"/>
      <c r="H143" s="34"/>
      <c r="I143" s="5"/>
      <c r="J143" s="35"/>
      <c r="K143" s="34"/>
      <c r="L143" s="40">
        <v>0.1384</v>
      </c>
      <c r="M143" s="35"/>
      <c r="N143" s="34"/>
      <c r="O143" s="40">
        <v>0.1338</v>
      </c>
      <c r="P143" s="5"/>
      <c r="Q143" s="34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35"/>
      <c r="BA143" s="136" t="s">
        <v>137</v>
      </c>
      <c r="BB143" s="49"/>
      <c r="BC143" s="6">
        <v>0.12768404513702455</v>
      </c>
      <c r="BD143" s="6">
        <f t="shared" si="230"/>
        <v>2.3573</v>
      </c>
      <c r="BE143" s="1">
        <f t="shared" si="231"/>
        <v>8.9700000000000002E-2</v>
      </c>
      <c r="BF143" s="43">
        <f t="shared" si="233"/>
        <v>2.5747</v>
      </c>
      <c r="BH143" s="10"/>
      <c r="BI143" s="11">
        <f t="shared" si="232"/>
        <v>3.2240000000000002</v>
      </c>
    </row>
    <row r="144" spans="1:61" x14ac:dyDescent="0.3">
      <c r="A144" s="30" t="s">
        <v>48</v>
      </c>
      <c r="B144" s="34"/>
      <c r="C144" s="5"/>
      <c r="D144" s="35"/>
      <c r="E144" s="34"/>
      <c r="F144" s="5"/>
      <c r="G144" s="35"/>
      <c r="H144" s="34"/>
      <c r="I144" s="5"/>
      <c r="J144" s="35"/>
      <c r="K144" s="34"/>
      <c r="L144" s="40">
        <v>8.2100000000000006E-2</v>
      </c>
      <c r="M144" s="35"/>
      <c r="N144" s="34"/>
      <c r="O144" s="40">
        <v>7.9399999999999998E-2</v>
      </c>
      <c r="P144" s="5"/>
      <c r="Q144" s="34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35"/>
      <c r="BA144" s="136" t="s">
        <v>138</v>
      </c>
      <c r="BB144" s="49"/>
      <c r="BC144" s="6">
        <v>7.5770651598503352E-2</v>
      </c>
      <c r="BD144" s="6">
        <f t="shared" si="230"/>
        <v>2.3573</v>
      </c>
      <c r="BE144" s="1">
        <f t="shared" si="231"/>
        <v>8.9700000000000002E-2</v>
      </c>
      <c r="BF144" s="43">
        <f t="shared" si="233"/>
        <v>2.5228000000000002</v>
      </c>
      <c r="BH144" s="10"/>
      <c r="BI144" s="11">
        <f t="shared" si="232"/>
        <v>3.1589999999999998</v>
      </c>
    </row>
    <row r="145" spans="1:61" x14ac:dyDescent="0.3">
      <c r="A145" s="30" t="s">
        <v>49</v>
      </c>
      <c r="B145" s="34"/>
      <c r="C145" s="5"/>
      <c r="D145" s="35"/>
      <c r="E145" s="34"/>
      <c r="F145" s="5"/>
      <c r="G145" s="35"/>
      <c r="H145" s="34"/>
      <c r="I145" s="5"/>
      <c r="J145" s="35"/>
      <c r="K145" s="34"/>
      <c r="L145" s="40">
        <v>7.0699999999999999E-2</v>
      </c>
      <c r="M145" s="35"/>
      <c r="N145" s="34"/>
      <c r="O145" s="40">
        <v>6.8400000000000002E-2</v>
      </c>
      <c r="P145" s="5"/>
      <c r="Q145" s="3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35"/>
      <c r="BA145" s="136" t="s">
        <v>139</v>
      </c>
      <c r="BB145" s="49"/>
      <c r="BC145" s="6">
        <v>6.5273458052111211E-2</v>
      </c>
      <c r="BD145" s="6">
        <f t="shared" si="230"/>
        <v>2.3573</v>
      </c>
      <c r="BE145" s="1">
        <f t="shared" si="231"/>
        <v>8.9700000000000002E-2</v>
      </c>
      <c r="BF145" s="43">
        <f t="shared" si="233"/>
        <v>2.5123000000000002</v>
      </c>
      <c r="BH145" s="10"/>
      <c r="BI145" s="11">
        <f t="shared" si="232"/>
        <v>3.1459000000000001</v>
      </c>
    </row>
    <row r="146" spans="1:61" x14ac:dyDescent="0.3">
      <c r="A146" s="30" t="s">
        <v>50</v>
      </c>
      <c r="B146" s="34"/>
      <c r="C146" s="5"/>
      <c r="D146" s="35"/>
      <c r="E146" s="34"/>
      <c r="F146" s="5"/>
      <c r="G146" s="35"/>
      <c r="H146" s="34"/>
      <c r="I146" s="5"/>
      <c r="J146" s="35"/>
      <c r="K146" s="34"/>
      <c r="L146" s="40">
        <v>5.8700000000000002E-2</v>
      </c>
      <c r="M146" s="35"/>
      <c r="N146" s="34"/>
      <c r="O146" s="40">
        <v>5.6800000000000003E-2</v>
      </c>
      <c r="P146" s="5"/>
      <c r="Q146" s="3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35"/>
      <c r="BA146" s="136" t="s">
        <v>140</v>
      </c>
      <c r="BB146" s="49"/>
      <c r="BC146" s="6">
        <v>5.4203690312279486E-2</v>
      </c>
      <c r="BD146" s="6">
        <f t="shared" si="230"/>
        <v>2.3573</v>
      </c>
      <c r="BE146" s="1">
        <f t="shared" si="231"/>
        <v>8.9700000000000002E-2</v>
      </c>
      <c r="BF146" s="43">
        <f t="shared" si="233"/>
        <v>2.5011999999999999</v>
      </c>
      <c r="BH146" s="10"/>
      <c r="BI146" s="11">
        <f t="shared" si="232"/>
        <v>3.1320000000000001</v>
      </c>
    </row>
    <row r="147" spans="1:61" x14ac:dyDescent="0.3">
      <c r="A147" s="30" t="s">
        <v>51</v>
      </c>
      <c r="B147" s="34"/>
      <c r="C147" s="5"/>
      <c r="D147" s="35"/>
      <c r="E147" s="34"/>
      <c r="F147" s="5"/>
      <c r="G147" s="35"/>
      <c r="H147" s="34"/>
      <c r="I147" s="5"/>
      <c r="J147" s="35"/>
      <c r="K147" s="34"/>
      <c r="L147" s="40">
        <v>4.2000000000000003E-2</v>
      </c>
      <c r="M147" s="35"/>
      <c r="N147" s="34"/>
      <c r="O147" s="40">
        <v>4.0599999999999997E-2</v>
      </c>
      <c r="P147" s="5"/>
      <c r="Q147" s="34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35"/>
      <c r="BA147" s="136" t="s">
        <v>141</v>
      </c>
      <c r="BB147" s="49"/>
      <c r="BC147" s="6">
        <v>3.874418708941104E-2</v>
      </c>
      <c r="BD147" s="6">
        <f t="shared" si="230"/>
        <v>2.3573</v>
      </c>
      <c r="BE147" s="1">
        <f t="shared" si="231"/>
        <v>8.9700000000000002E-2</v>
      </c>
      <c r="BF147" s="43">
        <f t="shared" si="233"/>
        <v>2.4857</v>
      </c>
      <c r="BH147" s="10"/>
      <c r="BI147" s="11">
        <f t="shared" si="232"/>
        <v>3.1126</v>
      </c>
    </row>
    <row r="148" spans="1:61" x14ac:dyDescent="0.3">
      <c r="A148" s="31" t="s">
        <v>52</v>
      </c>
      <c r="B148" s="36"/>
      <c r="C148" s="37"/>
      <c r="D148" s="38"/>
      <c r="E148" s="36"/>
      <c r="F148" s="37"/>
      <c r="G148" s="38"/>
      <c r="H148" s="36"/>
      <c r="I148" s="37"/>
      <c r="J148" s="38"/>
      <c r="K148" s="36"/>
      <c r="L148" s="41">
        <v>3.3599999999999998E-2</v>
      </c>
      <c r="M148" s="38"/>
      <c r="N148" s="36"/>
      <c r="O148" s="41">
        <v>3.2500000000000001E-2</v>
      </c>
      <c r="P148" s="37"/>
      <c r="Q148" s="36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8"/>
      <c r="BA148" s="137" t="s">
        <v>142</v>
      </c>
      <c r="BB148" s="50"/>
      <c r="BC148" s="44">
        <v>3.1014435477976821E-2</v>
      </c>
      <c r="BD148" s="44">
        <f t="shared" si="230"/>
        <v>2.3573</v>
      </c>
      <c r="BE148" s="45">
        <f t="shared" si="231"/>
        <v>8.9700000000000002E-2</v>
      </c>
      <c r="BF148" s="46">
        <f t="shared" si="233"/>
        <v>2.4780000000000002</v>
      </c>
      <c r="BH148" s="12"/>
      <c r="BI148" s="13">
        <f t="shared" si="232"/>
        <v>3.1029</v>
      </c>
    </row>
  </sheetData>
  <mergeCells count="875">
    <mergeCell ref="BI17:BI18"/>
    <mergeCell ref="BA84:BF84"/>
    <mergeCell ref="BA85:BF93"/>
    <mergeCell ref="BA138:BF138"/>
    <mergeCell ref="BC139:BC140"/>
    <mergeCell ref="BD139:BD140"/>
    <mergeCell ref="BE139:BE140"/>
    <mergeCell ref="BF139:BF140"/>
    <mergeCell ref="BA53:BF53"/>
    <mergeCell ref="BB54:BB55"/>
    <mergeCell ref="BC54:BC55"/>
    <mergeCell ref="BD54:BD55"/>
    <mergeCell ref="BE54:BE55"/>
    <mergeCell ref="BF54:BF55"/>
    <mergeCell ref="BA95:BF95"/>
    <mergeCell ref="BC96:BC97"/>
    <mergeCell ref="BD96:BD97"/>
    <mergeCell ref="BE96:BE97"/>
    <mergeCell ref="BF96:BF97"/>
    <mergeCell ref="BB134:BB135"/>
    <mergeCell ref="BC134:BC135"/>
    <mergeCell ref="BD134:BD135"/>
    <mergeCell ref="BE134:BE135"/>
    <mergeCell ref="BF134:BF135"/>
    <mergeCell ref="BA133:BF133"/>
    <mergeCell ref="BA109:BF109"/>
    <mergeCell ref="BB110:BB111"/>
    <mergeCell ref="BC110:BC111"/>
    <mergeCell ref="BD110:BD111"/>
    <mergeCell ref="BE110:BE111"/>
    <mergeCell ref="BF110:BF111"/>
    <mergeCell ref="BA128:BF128"/>
    <mergeCell ref="BB129:BB130"/>
    <mergeCell ref="BC129:BC130"/>
    <mergeCell ref="BD129:BD130"/>
    <mergeCell ref="BE129:BE130"/>
    <mergeCell ref="BF129:BF130"/>
    <mergeCell ref="BA78:BF78"/>
    <mergeCell ref="BB79:BB80"/>
    <mergeCell ref="BC79:BC80"/>
    <mergeCell ref="BD79:BD80"/>
    <mergeCell ref="BE79:BE80"/>
    <mergeCell ref="BF79:BF80"/>
    <mergeCell ref="BA81:BA82"/>
    <mergeCell ref="BB81:BB82"/>
    <mergeCell ref="BC81:BC82"/>
    <mergeCell ref="BD81:BD82"/>
    <mergeCell ref="BE81:BE82"/>
    <mergeCell ref="BF81:BF82"/>
    <mergeCell ref="BB37:BB38"/>
    <mergeCell ref="BC37:BC38"/>
    <mergeCell ref="BD37:BD38"/>
    <mergeCell ref="BE37:BE38"/>
    <mergeCell ref="BF37:BF38"/>
    <mergeCell ref="BA65:BF65"/>
    <mergeCell ref="BC66:BC67"/>
    <mergeCell ref="BD66:BD67"/>
    <mergeCell ref="BE66:BE67"/>
    <mergeCell ref="BF66:BF67"/>
    <mergeCell ref="BA41:BF41"/>
    <mergeCell ref="BB42:BB43"/>
    <mergeCell ref="BC42:BC43"/>
    <mergeCell ref="BD42:BD43"/>
    <mergeCell ref="BE42:BE43"/>
    <mergeCell ref="BF42:BF43"/>
    <mergeCell ref="BA1:BF1"/>
    <mergeCell ref="BA2:BF2"/>
    <mergeCell ref="BA16:BF16"/>
    <mergeCell ref="BB17:BB18"/>
    <mergeCell ref="BC17:BC18"/>
    <mergeCell ref="BD17:BD18"/>
    <mergeCell ref="BE17:BE18"/>
    <mergeCell ref="BF17:BF18"/>
    <mergeCell ref="BA36:BF36"/>
    <mergeCell ref="BA3:BF14"/>
    <mergeCell ref="BA29:BF29"/>
    <mergeCell ref="BA30:BF34"/>
    <mergeCell ref="AV96:AV97"/>
    <mergeCell ref="AY96:AY97"/>
    <mergeCell ref="AZ96:AZ97"/>
    <mergeCell ref="AV134:AV135"/>
    <mergeCell ref="AY134:AY135"/>
    <mergeCell ref="AZ134:AZ135"/>
    <mergeCell ref="AV139:AV140"/>
    <mergeCell ref="AY139:AY140"/>
    <mergeCell ref="AZ139:AZ140"/>
    <mergeCell ref="AU109:AZ109"/>
    <mergeCell ref="AV110:AV111"/>
    <mergeCell ref="AW110:AW111"/>
    <mergeCell ref="AX110:AX111"/>
    <mergeCell ref="AY110:AY111"/>
    <mergeCell ref="AZ110:AZ111"/>
    <mergeCell ref="AU128:AZ128"/>
    <mergeCell ref="AV129:AV130"/>
    <mergeCell ref="AW129:AW130"/>
    <mergeCell ref="AX129:AX130"/>
    <mergeCell ref="AY129:AY130"/>
    <mergeCell ref="AZ129:AZ130"/>
    <mergeCell ref="AU78:AZ78"/>
    <mergeCell ref="AV79:AV80"/>
    <mergeCell ref="AW79:AW80"/>
    <mergeCell ref="AX79:AX80"/>
    <mergeCell ref="AY79:AY80"/>
    <mergeCell ref="AZ79:AZ80"/>
    <mergeCell ref="AU84:AZ84"/>
    <mergeCell ref="AV85:AV86"/>
    <mergeCell ref="AW85:AW86"/>
    <mergeCell ref="AX85:AX86"/>
    <mergeCell ref="AY85:AY86"/>
    <mergeCell ref="AZ85:AZ86"/>
    <mergeCell ref="AV42:AV43"/>
    <mergeCell ref="AY42:AY43"/>
    <mergeCell ref="AZ42:AZ43"/>
    <mergeCell ref="AV54:AV55"/>
    <mergeCell ref="AY54:AY55"/>
    <mergeCell ref="AZ54:AZ55"/>
    <mergeCell ref="AU65:AZ65"/>
    <mergeCell ref="AV66:AV67"/>
    <mergeCell ref="AW66:AW67"/>
    <mergeCell ref="AX66:AX67"/>
    <mergeCell ref="AY66:AY67"/>
    <mergeCell ref="AZ66:AZ67"/>
    <mergeCell ref="AU29:AZ29"/>
    <mergeCell ref="AV30:AV31"/>
    <mergeCell ref="AW30:AW31"/>
    <mergeCell ref="AX30:AX31"/>
    <mergeCell ref="AY30:AY31"/>
    <mergeCell ref="AZ30:AZ31"/>
    <mergeCell ref="AU36:AZ36"/>
    <mergeCell ref="AV37:AV38"/>
    <mergeCell ref="AW37:AW38"/>
    <mergeCell ref="AX37:AX38"/>
    <mergeCell ref="AY37:AY38"/>
    <mergeCell ref="AZ37:AZ38"/>
    <mergeCell ref="AU1:AZ1"/>
    <mergeCell ref="AU2:AZ2"/>
    <mergeCell ref="AV3:AV4"/>
    <mergeCell ref="AW3:AW4"/>
    <mergeCell ref="AX3:AX4"/>
    <mergeCell ref="AY3:AY4"/>
    <mergeCell ref="AZ3:AZ4"/>
    <mergeCell ref="AU16:AZ16"/>
    <mergeCell ref="AV17:AV18"/>
    <mergeCell ref="AW17:AW18"/>
    <mergeCell ref="AX17:AX18"/>
    <mergeCell ref="AY17:AY18"/>
    <mergeCell ref="AZ17:AZ18"/>
    <mergeCell ref="AJ96:AJ97"/>
    <mergeCell ref="AM96:AM97"/>
    <mergeCell ref="AN96:AN97"/>
    <mergeCell ref="AJ134:AJ135"/>
    <mergeCell ref="AM134:AM135"/>
    <mergeCell ref="AN134:AN135"/>
    <mergeCell ref="AJ139:AJ140"/>
    <mergeCell ref="AM139:AM140"/>
    <mergeCell ref="AN139:AN140"/>
    <mergeCell ref="AI109:AN109"/>
    <mergeCell ref="AJ110:AJ111"/>
    <mergeCell ref="AK110:AK111"/>
    <mergeCell ref="AL110:AL111"/>
    <mergeCell ref="AM110:AM111"/>
    <mergeCell ref="AN110:AN111"/>
    <mergeCell ref="AI128:AN128"/>
    <mergeCell ref="AJ129:AJ130"/>
    <mergeCell ref="AK129:AK130"/>
    <mergeCell ref="AL129:AL130"/>
    <mergeCell ref="AM129:AM130"/>
    <mergeCell ref="AN129:AN130"/>
    <mergeCell ref="AI78:AN78"/>
    <mergeCell ref="AJ79:AJ80"/>
    <mergeCell ref="AK79:AK80"/>
    <mergeCell ref="AL79:AL80"/>
    <mergeCell ref="AM79:AM80"/>
    <mergeCell ref="AN79:AN80"/>
    <mergeCell ref="AI84:AN84"/>
    <mergeCell ref="AJ85:AJ86"/>
    <mergeCell ref="AK85:AK86"/>
    <mergeCell ref="AL85:AL86"/>
    <mergeCell ref="AM85:AM86"/>
    <mergeCell ref="AN85:AN86"/>
    <mergeCell ref="AJ42:AJ43"/>
    <mergeCell ref="AM42:AM43"/>
    <mergeCell ref="AN42:AN43"/>
    <mergeCell ref="AJ54:AJ55"/>
    <mergeCell ref="AM54:AM55"/>
    <mergeCell ref="AN54:AN55"/>
    <mergeCell ref="AI65:AN65"/>
    <mergeCell ref="AJ66:AJ67"/>
    <mergeCell ref="AK66:AK67"/>
    <mergeCell ref="AL66:AL67"/>
    <mergeCell ref="AM66:AM67"/>
    <mergeCell ref="AN66:AN67"/>
    <mergeCell ref="AI29:AN29"/>
    <mergeCell ref="AJ30:AJ31"/>
    <mergeCell ref="AK30:AK31"/>
    <mergeCell ref="AL30:AL31"/>
    <mergeCell ref="AM30:AM31"/>
    <mergeCell ref="AN30:AN31"/>
    <mergeCell ref="AI36:AN36"/>
    <mergeCell ref="AJ37:AJ38"/>
    <mergeCell ref="AK37:AK38"/>
    <mergeCell ref="AL37:AL38"/>
    <mergeCell ref="AM37:AM38"/>
    <mergeCell ref="AN37:AN38"/>
    <mergeCell ref="AI1:AN1"/>
    <mergeCell ref="AI2:AN2"/>
    <mergeCell ref="AJ3:AJ4"/>
    <mergeCell ref="AK3:AK4"/>
    <mergeCell ref="AL3:AL4"/>
    <mergeCell ref="AM3:AM4"/>
    <mergeCell ref="AN3:AN4"/>
    <mergeCell ref="AI16:AN16"/>
    <mergeCell ref="AJ17:AJ18"/>
    <mergeCell ref="AK17:AK18"/>
    <mergeCell ref="AL17:AL18"/>
    <mergeCell ref="AM17:AM18"/>
    <mergeCell ref="AN17:AN18"/>
    <mergeCell ref="W84:Y84"/>
    <mergeCell ref="W85:W86"/>
    <mergeCell ref="X85:X86"/>
    <mergeCell ref="Y85:Y86"/>
    <mergeCell ref="W134:W135"/>
    <mergeCell ref="X134:X135"/>
    <mergeCell ref="Y134:Y135"/>
    <mergeCell ref="W96:W97"/>
    <mergeCell ref="X96:X97"/>
    <mergeCell ref="Y96:Y97"/>
    <mergeCell ref="W109:Y109"/>
    <mergeCell ref="W110:W111"/>
    <mergeCell ref="X110:X111"/>
    <mergeCell ref="Y110:Y111"/>
    <mergeCell ref="W128:Y128"/>
    <mergeCell ref="W129:W130"/>
    <mergeCell ref="X129:X130"/>
    <mergeCell ref="Y129:Y130"/>
    <mergeCell ref="W54:W55"/>
    <mergeCell ref="X54:X55"/>
    <mergeCell ref="Y54:Y55"/>
    <mergeCell ref="W65:Y65"/>
    <mergeCell ref="W66:W67"/>
    <mergeCell ref="X66:X67"/>
    <mergeCell ref="Y66:Y67"/>
    <mergeCell ref="W78:Y78"/>
    <mergeCell ref="W79:W80"/>
    <mergeCell ref="X79:X80"/>
    <mergeCell ref="Y79:Y80"/>
    <mergeCell ref="W29:Y29"/>
    <mergeCell ref="W30:W31"/>
    <mergeCell ref="X30:X31"/>
    <mergeCell ref="Y30:Y31"/>
    <mergeCell ref="W36:Y36"/>
    <mergeCell ref="W37:W38"/>
    <mergeCell ref="X37:X38"/>
    <mergeCell ref="Y37:Y38"/>
    <mergeCell ref="W42:W43"/>
    <mergeCell ref="X42:X43"/>
    <mergeCell ref="Y42:Y43"/>
    <mergeCell ref="W1:Y1"/>
    <mergeCell ref="W2:Y2"/>
    <mergeCell ref="W3:W4"/>
    <mergeCell ref="X3:X4"/>
    <mergeCell ref="Y3:Y4"/>
    <mergeCell ref="W16:Y16"/>
    <mergeCell ref="W17:W18"/>
    <mergeCell ref="X17:X18"/>
    <mergeCell ref="Y17:Y18"/>
    <mergeCell ref="N79:N80"/>
    <mergeCell ref="O79:O80"/>
    <mergeCell ref="P79:P80"/>
    <mergeCell ref="N84:P84"/>
    <mergeCell ref="N85:N86"/>
    <mergeCell ref="O85:O86"/>
    <mergeCell ref="P85:P86"/>
    <mergeCell ref="N134:N135"/>
    <mergeCell ref="O134:O135"/>
    <mergeCell ref="P134:P135"/>
    <mergeCell ref="N96:N97"/>
    <mergeCell ref="O96:O97"/>
    <mergeCell ref="P96:P97"/>
    <mergeCell ref="N109:P109"/>
    <mergeCell ref="N110:N111"/>
    <mergeCell ref="O110:O111"/>
    <mergeCell ref="P110:P111"/>
    <mergeCell ref="N128:P128"/>
    <mergeCell ref="N129:N130"/>
    <mergeCell ref="O129:O130"/>
    <mergeCell ref="P129:P130"/>
    <mergeCell ref="N53:P53"/>
    <mergeCell ref="N54:N55"/>
    <mergeCell ref="O54:O55"/>
    <mergeCell ref="P54:P55"/>
    <mergeCell ref="N65:P65"/>
    <mergeCell ref="N66:N67"/>
    <mergeCell ref="O66:O67"/>
    <mergeCell ref="P66:P67"/>
    <mergeCell ref="N78:P78"/>
    <mergeCell ref="N29:P29"/>
    <mergeCell ref="N30:N31"/>
    <mergeCell ref="O30:O31"/>
    <mergeCell ref="P30:P31"/>
    <mergeCell ref="N36:P36"/>
    <mergeCell ref="N37:N38"/>
    <mergeCell ref="O37:O38"/>
    <mergeCell ref="P37:P38"/>
    <mergeCell ref="N42:N43"/>
    <mergeCell ref="O42:O43"/>
    <mergeCell ref="P42:P43"/>
    <mergeCell ref="N1:P1"/>
    <mergeCell ref="N2:P2"/>
    <mergeCell ref="N3:N4"/>
    <mergeCell ref="O3:O4"/>
    <mergeCell ref="P3:P4"/>
    <mergeCell ref="N16:P16"/>
    <mergeCell ref="N17:N18"/>
    <mergeCell ref="O17:O18"/>
    <mergeCell ref="P17:P18"/>
    <mergeCell ref="L134:L135"/>
    <mergeCell ref="M134:M135"/>
    <mergeCell ref="B133:D133"/>
    <mergeCell ref="E133:G133"/>
    <mergeCell ref="H133:J133"/>
    <mergeCell ref="K133:M133"/>
    <mergeCell ref="B134:B135"/>
    <mergeCell ref="C134:C135"/>
    <mergeCell ref="D134:D135"/>
    <mergeCell ref="E134:E135"/>
    <mergeCell ref="I134:I135"/>
    <mergeCell ref="H95:J95"/>
    <mergeCell ref="H109:J109"/>
    <mergeCell ref="K134:K135"/>
    <mergeCell ref="H128:J128"/>
    <mergeCell ref="H129:H130"/>
    <mergeCell ref="J134:J135"/>
    <mergeCell ref="B54:B55"/>
    <mergeCell ref="C54:C55"/>
    <mergeCell ref="D54:D55"/>
    <mergeCell ref="E54:E55"/>
    <mergeCell ref="F54:F55"/>
    <mergeCell ref="G54:G55"/>
    <mergeCell ref="H54:H55"/>
    <mergeCell ref="F134:F135"/>
    <mergeCell ref="G134:G135"/>
    <mergeCell ref="H134:H135"/>
    <mergeCell ref="I129:I130"/>
    <mergeCell ref="J129:J130"/>
    <mergeCell ref="H66:H67"/>
    <mergeCell ref="I66:I67"/>
    <mergeCell ref="J66:J67"/>
    <mergeCell ref="H78:J78"/>
    <mergeCell ref="H79:H80"/>
    <mergeCell ref="I79:I80"/>
    <mergeCell ref="J79:J80"/>
    <mergeCell ref="H84:J84"/>
    <mergeCell ref="H85:H86"/>
    <mergeCell ref="K128:M128"/>
    <mergeCell ref="K129:K130"/>
    <mergeCell ref="L129:L130"/>
    <mergeCell ref="M129:M130"/>
    <mergeCell ref="K66:K67"/>
    <mergeCell ref="L66:L67"/>
    <mergeCell ref="M66:M67"/>
    <mergeCell ref="K78:M78"/>
    <mergeCell ref="K79:K80"/>
    <mergeCell ref="L79:L80"/>
    <mergeCell ref="M79:M80"/>
    <mergeCell ref="K84:M84"/>
    <mergeCell ref="K85:K86"/>
    <mergeCell ref="L85:L86"/>
    <mergeCell ref="M85:M86"/>
    <mergeCell ref="K95:M95"/>
    <mergeCell ref="K109:M109"/>
    <mergeCell ref="K110:K111"/>
    <mergeCell ref="L110:L111"/>
    <mergeCell ref="M110:M111"/>
    <mergeCell ref="K96:K97"/>
    <mergeCell ref="L96:L97"/>
    <mergeCell ref="M96:M97"/>
    <mergeCell ref="K29:M29"/>
    <mergeCell ref="K30:K31"/>
    <mergeCell ref="L30:L31"/>
    <mergeCell ref="M30:M31"/>
    <mergeCell ref="K36:M36"/>
    <mergeCell ref="K37:K38"/>
    <mergeCell ref="L37:L38"/>
    <mergeCell ref="M37:M38"/>
    <mergeCell ref="K65:M65"/>
    <mergeCell ref="K42:K43"/>
    <mergeCell ref="L42:L43"/>
    <mergeCell ref="M42:M43"/>
    <mergeCell ref="K54:K55"/>
    <mergeCell ref="L54:L55"/>
    <mergeCell ref="M54:M55"/>
    <mergeCell ref="K41:M41"/>
    <mergeCell ref="K53:M53"/>
    <mergeCell ref="K1:M1"/>
    <mergeCell ref="K2:M2"/>
    <mergeCell ref="K3:K4"/>
    <mergeCell ref="L3:L4"/>
    <mergeCell ref="M3:M4"/>
    <mergeCell ref="K16:M16"/>
    <mergeCell ref="K17:K18"/>
    <mergeCell ref="L17:L18"/>
    <mergeCell ref="M17:M18"/>
    <mergeCell ref="H110:H111"/>
    <mergeCell ref="I110:I111"/>
    <mergeCell ref="J110:J111"/>
    <mergeCell ref="H96:H97"/>
    <mergeCell ref="I96:I97"/>
    <mergeCell ref="J96:J97"/>
    <mergeCell ref="H29:J29"/>
    <mergeCell ref="H30:H31"/>
    <mergeCell ref="I30:I31"/>
    <mergeCell ref="J30:J31"/>
    <mergeCell ref="H36:J36"/>
    <mergeCell ref="H37:H38"/>
    <mergeCell ref="I37:I38"/>
    <mergeCell ref="J37:J38"/>
    <mergeCell ref="H65:J65"/>
    <mergeCell ref="H42:H43"/>
    <mergeCell ref="I42:I43"/>
    <mergeCell ref="J42:J43"/>
    <mergeCell ref="J54:J55"/>
    <mergeCell ref="H41:J41"/>
    <mergeCell ref="I54:I55"/>
    <mergeCell ref="H53:J53"/>
    <mergeCell ref="I85:I86"/>
    <mergeCell ref="J85:J86"/>
    <mergeCell ref="E29:G29"/>
    <mergeCell ref="B36:D36"/>
    <mergeCell ref="E36:G36"/>
    <mergeCell ref="E30:E31"/>
    <mergeCell ref="H1:J1"/>
    <mergeCell ref="H2:J2"/>
    <mergeCell ref="H3:H4"/>
    <mergeCell ref="I3:I4"/>
    <mergeCell ref="J3:J4"/>
    <mergeCell ref="H16:J16"/>
    <mergeCell ref="H17:H18"/>
    <mergeCell ref="I17:I18"/>
    <mergeCell ref="J17:J18"/>
    <mergeCell ref="E1:G1"/>
    <mergeCell ref="E2:G2"/>
    <mergeCell ref="B17:B18"/>
    <mergeCell ref="E17:E18"/>
    <mergeCell ref="F17:F18"/>
    <mergeCell ref="F3:F4"/>
    <mergeCell ref="C3:C4"/>
    <mergeCell ref="G17:G18"/>
    <mergeCell ref="D17:D18"/>
    <mergeCell ref="B3:B4"/>
    <mergeCell ref="D3:D4"/>
    <mergeCell ref="E3:E4"/>
    <mergeCell ref="G3:G4"/>
    <mergeCell ref="B16:D16"/>
    <mergeCell ref="E16:G16"/>
    <mergeCell ref="C17:C18"/>
    <mergeCell ref="B1:D1"/>
    <mergeCell ref="B2:D2"/>
    <mergeCell ref="D85:D86"/>
    <mergeCell ref="B85:B86"/>
    <mergeCell ref="D79:D80"/>
    <mergeCell ref="C79:C80"/>
    <mergeCell ref="B65:D65"/>
    <mergeCell ref="B66:B67"/>
    <mergeCell ref="B37:B38"/>
    <mergeCell ref="D30:D31"/>
    <mergeCell ref="B30:B31"/>
    <mergeCell ref="C37:C38"/>
    <mergeCell ref="B29:D29"/>
    <mergeCell ref="C30:C31"/>
    <mergeCell ref="F30:F31"/>
    <mergeCell ref="G79:G80"/>
    <mergeCell ref="F79:F80"/>
    <mergeCell ref="G37:G38"/>
    <mergeCell ref="D37:D38"/>
    <mergeCell ref="F66:F67"/>
    <mergeCell ref="G66:G67"/>
    <mergeCell ref="E66:E67"/>
    <mergeCell ref="D66:D67"/>
    <mergeCell ref="E37:E38"/>
    <mergeCell ref="E65:G65"/>
    <mergeCell ref="G42:G43"/>
    <mergeCell ref="G30:G31"/>
    <mergeCell ref="F37:F38"/>
    <mergeCell ref="B53:D53"/>
    <mergeCell ref="E53:G53"/>
    <mergeCell ref="D129:D130"/>
    <mergeCell ref="B129:B130"/>
    <mergeCell ref="G110:G111"/>
    <mergeCell ref="D110:D111"/>
    <mergeCell ref="C129:C130"/>
    <mergeCell ref="F129:F130"/>
    <mergeCell ref="C110:C111"/>
    <mergeCell ref="F110:F111"/>
    <mergeCell ref="B128:D128"/>
    <mergeCell ref="E128:G128"/>
    <mergeCell ref="B110:B111"/>
    <mergeCell ref="E110:E111"/>
    <mergeCell ref="E129:E130"/>
    <mergeCell ref="B41:D41"/>
    <mergeCell ref="E41:G41"/>
    <mergeCell ref="B42:B43"/>
    <mergeCell ref="C42:C43"/>
    <mergeCell ref="D42:D43"/>
    <mergeCell ref="E42:E43"/>
    <mergeCell ref="F42:F43"/>
    <mergeCell ref="B84:D84"/>
    <mergeCell ref="E84:G84"/>
    <mergeCell ref="B109:D109"/>
    <mergeCell ref="E109:G109"/>
    <mergeCell ref="C66:C67"/>
    <mergeCell ref="G85:G86"/>
    <mergeCell ref="E79:E80"/>
    <mergeCell ref="B95:D95"/>
    <mergeCell ref="E95:G95"/>
    <mergeCell ref="B96:B97"/>
    <mergeCell ref="C96:C97"/>
    <mergeCell ref="D96:D97"/>
    <mergeCell ref="E96:E97"/>
    <mergeCell ref="F96:F97"/>
    <mergeCell ref="G96:G97"/>
    <mergeCell ref="G129:G130"/>
    <mergeCell ref="B78:D78"/>
    <mergeCell ref="E78:G78"/>
    <mergeCell ref="B79:B80"/>
    <mergeCell ref="F85:F86"/>
    <mergeCell ref="E85:E86"/>
    <mergeCell ref="Q1:S1"/>
    <mergeCell ref="Q2:S2"/>
    <mergeCell ref="Q3:Q4"/>
    <mergeCell ref="R3:R4"/>
    <mergeCell ref="S3:S4"/>
    <mergeCell ref="Q16:S16"/>
    <mergeCell ref="Q17:Q18"/>
    <mergeCell ref="R17:R18"/>
    <mergeCell ref="S17:S18"/>
    <mergeCell ref="Q29:S29"/>
    <mergeCell ref="Q30:Q31"/>
    <mergeCell ref="R30:R31"/>
    <mergeCell ref="S30:S31"/>
    <mergeCell ref="Q36:S36"/>
    <mergeCell ref="Q37:Q38"/>
    <mergeCell ref="R37:R38"/>
    <mergeCell ref="S37:S38"/>
    <mergeCell ref="Q42:Q43"/>
    <mergeCell ref="C85:C86"/>
    <mergeCell ref="Q78:S78"/>
    <mergeCell ref="Q79:Q80"/>
    <mergeCell ref="R79:R80"/>
    <mergeCell ref="S79:S80"/>
    <mergeCell ref="Q84:S84"/>
    <mergeCell ref="Q85:Q86"/>
    <mergeCell ref="R85:R86"/>
    <mergeCell ref="S85:S86"/>
    <mergeCell ref="R42:R43"/>
    <mergeCell ref="S42:S43"/>
    <mergeCell ref="Q54:Q55"/>
    <mergeCell ref="R54:R55"/>
    <mergeCell ref="S54:S55"/>
    <mergeCell ref="Q65:S65"/>
    <mergeCell ref="Q66:Q67"/>
    <mergeCell ref="R66:R67"/>
    <mergeCell ref="S66:S67"/>
    <mergeCell ref="Q134:Q135"/>
    <mergeCell ref="R134:R135"/>
    <mergeCell ref="S134:S135"/>
    <mergeCell ref="Q96:Q97"/>
    <mergeCell ref="R96:R97"/>
    <mergeCell ref="S96:S97"/>
    <mergeCell ref="Q109:S109"/>
    <mergeCell ref="Q110:Q111"/>
    <mergeCell ref="R110:R111"/>
    <mergeCell ref="S110:S111"/>
    <mergeCell ref="Q128:S128"/>
    <mergeCell ref="Q129:Q130"/>
    <mergeCell ref="R129:R130"/>
    <mergeCell ref="S129:S130"/>
    <mergeCell ref="T29:V29"/>
    <mergeCell ref="T30:T31"/>
    <mergeCell ref="U30:U31"/>
    <mergeCell ref="V30:V31"/>
    <mergeCell ref="T36:V36"/>
    <mergeCell ref="T37:T38"/>
    <mergeCell ref="U37:U38"/>
    <mergeCell ref="V37:V38"/>
    <mergeCell ref="T1:V1"/>
    <mergeCell ref="T2:V2"/>
    <mergeCell ref="T3:T4"/>
    <mergeCell ref="U3:U4"/>
    <mergeCell ref="V3:V4"/>
    <mergeCell ref="T16:V16"/>
    <mergeCell ref="T17:T18"/>
    <mergeCell ref="U17:U18"/>
    <mergeCell ref="V17:V18"/>
    <mergeCell ref="T78:V78"/>
    <mergeCell ref="T79:T80"/>
    <mergeCell ref="U79:U80"/>
    <mergeCell ref="V79:V80"/>
    <mergeCell ref="T84:V84"/>
    <mergeCell ref="T85:T86"/>
    <mergeCell ref="U85:U86"/>
    <mergeCell ref="V85:V86"/>
    <mergeCell ref="T42:T43"/>
    <mergeCell ref="U42:U43"/>
    <mergeCell ref="V42:V43"/>
    <mergeCell ref="T54:T55"/>
    <mergeCell ref="U54:U55"/>
    <mergeCell ref="V54:V55"/>
    <mergeCell ref="T65:V65"/>
    <mergeCell ref="T66:T67"/>
    <mergeCell ref="U66:U67"/>
    <mergeCell ref="V66:V67"/>
    <mergeCell ref="T134:T135"/>
    <mergeCell ref="U134:U135"/>
    <mergeCell ref="V134:V135"/>
    <mergeCell ref="T96:T97"/>
    <mergeCell ref="U96:U97"/>
    <mergeCell ref="V96:V97"/>
    <mergeCell ref="T109:V109"/>
    <mergeCell ref="T110:T111"/>
    <mergeCell ref="U110:U111"/>
    <mergeCell ref="V110:V111"/>
    <mergeCell ref="T128:V128"/>
    <mergeCell ref="T129:T130"/>
    <mergeCell ref="U129:U130"/>
    <mergeCell ref="V129:V130"/>
    <mergeCell ref="Z29:AB29"/>
    <mergeCell ref="Z30:Z31"/>
    <mergeCell ref="AA30:AA31"/>
    <mergeCell ref="AB30:AB31"/>
    <mergeCell ref="Z36:AB36"/>
    <mergeCell ref="Z37:Z38"/>
    <mergeCell ref="AA37:AA38"/>
    <mergeCell ref="AB37:AB38"/>
    <mergeCell ref="Z1:AB1"/>
    <mergeCell ref="Z2:AB2"/>
    <mergeCell ref="Z3:Z4"/>
    <mergeCell ref="AA3:AA4"/>
    <mergeCell ref="AB3:AB4"/>
    <mergeCell ref="Z16:AB16"/>
    <mergeCell ref="Z17:Z18"/>
    <mergeCell ref="AA17:AA18"/>
    <mergeCell ref="AB17:AB18"/>
    <mergeCell ref="Z42:Z43"/>
    <mergeCell ref="AA42:AA43"/>
    <mergeCell ref="AB42:AB43"/>
    <mergeCell ref="Z54:Z55"/>
    <mergeCell ref="AA54:AA55"/>
    <mergeCell ref="AB54:AB55"/>
    <mergeCell ref="Z65:AB65"/>
    <mergeCell ref="Z66:Z67"/>
    <mergeCell ref="AA66:AA67"/>
    <mergeCell ref="AB66:AB67"/>
    <mergeCell ref="AC2:AH2"/>
    <mergeCell ref="AC1:AH1"/>
    <mergeCell ref="Z134:Z135"/>
    <mergeCell ref="AA134:AA135"/>
    <mergeCell ref="AB134:AB135"/>
    <mergeCell ref="Z96:Z97"/>
    <mergeCell ref="AA96:AA97"/>
    <mergeCell ref="AB96:AB97"/>
    <mergeCell ref="Z109:AB109"/>
    <mergeCell ref="Z110:Z111"/>
    <mergeCell ref="AA110:AA111"/>
    <mergeCell ref="AB110:AB111"/>
    <mergeCell ref="Z128:AB128"/>
    <mergeCell ref="Z129:Z130"/>
    <mergeCell ref="AA129:AA130"/>
    <mergeCell ref="AB129:AB130"/>
    <mergeCell ref="Z78:AB78"/>
    <mergeCell ref="Z79:Z80"/>
    <mergeCell ref="AA79:AA80"/>
    <mergeCell ref="AB79:AB80"/>
    <mergeCell ref="Z84:AB84"/>
    <mergeCell ref="Z85:Z86"/>
    <mergeCell ref="AA85:AA86"/>
    <mergeCell ref="AB85:AB86"/>
    <mergeCell ref="AD30:AD31"/>
    <mergeCell ref="AG30:AG31"/>
    <mergeCell ref="AH30:AH31"/>
    <mergeCell ref="AD37:AD38"/>
    <mergeCell ref="AG37:AG38"/>
    <mergeCell ref="AH37:AH38"/>
    <mergeCell ref="AD3:AD4"/>
    <mergeCell ref="AG3:AG4"/>
    <mergeCell ref="AH3:AH4"/>
    <mergeCell ref="AD17:AD18"/>
    <mergeCell ref="AG17:AG18"/>
    <mergeCell ref="AH17:AH18"/>
    <mergeCell ref="AF3:AF4"/>
    <mergeCell ref="AF17:AF18"/>
    <mergeCell ref="AF30:AF31"/>
    <mergeCell ref="AF37:AF38"/>
    <mergeCell ref="AD42:AD43"/>
    <mergeCell ref="AG42:AG43"/>
    <mergeCell ref="AH42:AH43"/>
    <mergeCell ref="AD54:AD55"/>
    <mergeCell ref="AG54:AG55"/>
    <mergeCell ref="AH54:AH55"/>
    <mergeCell ref="AD66:AD67"/>
    <mergeCell ref="AG66:AG67"/>
    <mergeCell ref="AH66:AH67"/>
    <mergeCell ref="AF66:AF67"/>
    <mergeCell ref="AG110:AG111"/>
    <mergeCell ref="AH110:AH111"/>
    <mergeCell ref="AD129:AD130"/>
    <mergeCell ref="AG129:AG130"/>
    <mergeCell ref="AH129:AH130"/>
    <mergeCell ref="AD79:AD80"/>
    <mergeCell ref="AG79:AG80"/>
    <mergeCell ref="AH79:AH80"/>
    <mergeCell ref="AD85:AD86"/>
    <mergeCell ref="AG85:AG86"/>
    <mergeCell ref="AH85:AH86"/>
    <mergeCell ref="AF79:AF80"/>
    <mergeCell ref="AF85:AF86"/>
    <mergeCell ref="AF110:AF111"/>
    <mergeCell ref="AF129:AF130"/>
    <mergeCell ref="AD134:AD135"/>
    <mergeCell ref="AG134:AG135"/>
    <mergeCell ref="AH134:AH135"/>
    <mergeCell ref="AE3:AE4"/>
    <mergeCell ref="AE17:AE18"/>
    <mergeCell ref="AE30:AE31"/>
    <mergeCell ref="AE37:AE38"/>
    <mergeCell ref="AE66:AE67"/>
    <mergeCell ref="AE79:AE80"/>
    <mergeCell ref="AE85:AE86"/>
    <mergeCell ref="AE110:AE111"/>
    <mergeCell ref="AE129:AE130"/>
    <mergeCell ref="AC16:AH16"/>
    <mergeCell ref="AC29:AH29"/>
    <mergeCell ref="AC36:AH36"/>
    <mergeCell ref="AC65:AH65"/>
    <mergeCell ref="AC78:AH78"/>
    <mergeCell ref="AC84:AH84"/>
    <mergeCell ref="AC109:AH109"/>
    <mergeCell ref="AC128:AH128"/>
    <mergeCell ref="AD96:AD97"/>
    <mergeCell ref="AG96:AG97"/>
    <mergeCell ref="AH96:AH97"/>
    <mergeCell ref="AD110:AD111"/>
    <mergeCell ref="W139:W140"/>
    <mergeCell ref="X139:X140"/>
    <mergeCell ref="Y139:Y140"/>
    <mergeCell ref="K138:M138"/>
    <mergeCell ref="L139:L140"/>
    <mergeCell ref="B138:D138"/>
    <mergeCell ref="E138:G138"/>
    <mergeCell ref="H138:J138"/>
    <mergeCell ref="N138:P138"/>
    <mergeCell ref="U139:U140"/>
    <mergeCell ref="V139:V140"/>
    <mergeCell ref="K139:K140"/>
    <mergeCell ref="M139:M140"/>
    <mergeCell ref="N139:N140"/>
    <mergeCell ref="O139:O140"/>
    <mergeCell ref="P139:P140"/>
    <mergeCell ref="Q139:Q140"/>
    <mergeCell ref="R139:R140"/>
    <mergeCell ref="S139:S140"/>
    <mergeCell ref="T139:T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Z139:Z140"/>
    <mergeCell ref="AA139:AA140"/>
    <mergeCell ref="AB139:AB140"/>
    <mergeCell ref="AD139:AD140"/>
    <mergeCell ref="AG139:AG140"/>
    <mergeCell ref="AH139:AH140"/>
    <mergeCell ref="AO1:AT1"/>
    <mergeCell ref="AO2:AT2"/>
    <mergeCell ref="AP3:AP4"/>
    <mergeCell ref="AQ3:AQ4"/>
    <mergeCell ref="AR3:AR4"/>
    <mergeCell ref="AS3:AS4"/>
    <mergeCell ref="AT3:AT4"/>
    <mergeCell ref="AO16:AT16"/>
    <mergeCell ref="AP17:AP18"/>
    <mergeCell ref="AQ17:AQ18"/>
    <mergeCell ref="AR17:AR18"/>
    <mergeCell ref="AS17:AS18"/>
    <mergeCell ref="AT17:AT18"/>
    <mergeCell ref="AO29:AT29"/>
    <mergeCell ref="AP30:AP31"/>
    <mergeCell ref="AQ30:AQ31"/>
    <mergeCell ref="AR30:AR31"/>
    <mergeCell ref="AS30:AS31"/>
    <mergeCell ref="AT30:AT31"/>
    <mergeCell ref="AO36:AT36"/>
    <mergeCell ref="AP37:AP38"/>
    <mergeCell ref="AQ37:AQ38"/>
    <mergeCell ref="AR37:AR38"/>
    <mergeCell ref="AS37:AS38"/>
    <mergeCell ref="AT37:AT38"/>
    <mergeCell ref="AP42:AP43"/>
    <mergeCell ref="AS42:AS43"/>
    <mergeCell ref="AT42:AT43"/>
    <mergeCell ref="AP54:AP55"/>
    <mergeCell ref="AS54:AS55"/>
    <mergeCell ref="AT54:AT55"/>
    <mergeCell ref="AO65:AT65"/>
    <mergeCell ref="AP66:AP67"/>
    <mergeCell ref="AQ66:AQ67"/>
    <mergeCell ref="AR66:AR67"/>
    <mergeCell ref="AS66:AS67"/>
    <mergeCell ref="AT66:AT67"/>
    <mergeCell ref="AT96:AT97"/>
    <mergeCell ref="AP134:AP135"/>
    <mergeCell ref="AS134:AS135"/>
    <mergeCell ref="AT134:AT135"/>
    <mergeCell ref="AO78:AT78"/>
    <mergeCell ref="AP79:AP80"/>
    <mergeCell ref="AQ79:AQ80"/>
    <mergeCell ref="AR79:AR80"/>
    <mergeCell ref="AS79:AS80"/>
    <mergeCell ref="AT79:AT80"/>
    <mergeCell ref="AO84:AT84"/>
    <mergeCell ref="AP85:AP86"/>
    <mergeCell ref="AQ85:AQ86"/>
    <mergeCell ref="AR85:AR86"/>
    <mergeCell ref="AS85:AS86"/>
    <mergeCell ref="AT85:AT86"/>
    <mergeCell ref="BH17:BH18"/>
    <mergeCell ref="BH37:BH38"/>
    <mergeCell ref="BI37:BI38"/>
    <mergeCell ref="BK22:BN23"/>
    <mergeCell ref="BK19:BN19"/>
    <mergeCell ref="BK20:BN20"/>
    <mergeCell ref="BK21:BN21"/>
    <mergeCell ref="AP139:AP140"/>
    <mergeCell ref="AS139:AS140"/>
    <mergeCell ref="AT139:AT140"/>
    <mergeCell ref="AO109:AT109"/>
    <mergeCell ref="AP110:AP111"/>
    <mergeCell ref="AQ110:AQ111"/>
    <mergeCell ref="AR110:AR111"/>
    <mergeCell ref="AS110:AS111"/>
    <mergeCell ref="AT110:AT111"/>
    <mergeCell ref="AO128:AT128"/>
    <mergeCell ref="AP129:AP130"/>
    <mergeCell ref="AQ129:AQ130"/>
    <mergeCell ref="AR129:AR130"/>
    <mergeCell ref="AS129:AS130"/>
    <mergeCell ref="AT129:AT130"/>
    <mergeCell ref="AP96:AP97"/>
    <mergeCell ref="AS96:AS97"/>
    <mergeCell ref="BO22:BO23"/>
    <mergeCell ref="BH42:BH43"/>
    <mergeCell ref="BI42:BI43"/>
    <mergeCell ref="BH54:BH55"/>
    <mergeCell ref="BI54:BI55"/>
    <mergeCell ref="BH66:BH67"/>
    <mergeCell ref="BI66:BI67"/>
    <mergeCell ref="BH79:BH80"/>
    <mergeCell ref="BI79:BI80"/>
    <mergeCell ref="BH139:BH140"/>
    <mergeCell ref="BI139:BI140"/>
    <mergeCell ref="BH81:BH82"/>
    <mergeCell ref="BI81:BI82"/>
    <mergeCell ref="BH96:BH97"/>
    <mergeCell ref="BI96:BI97"/>
    <mergeCell ref="BH110:BH111"/>
    <mergeCell ref="BI110:BI111"/>
    <mergeCell ref="BH129:BH130"/>
    <mergeCell ref="BI129:BI130"/>
    <mergeCell ref="BH134:BH135"/>
    <mergeCell ref="BI134:BI135"/>
  </mergeCells>
  <pageMargins left="0.31496062992125984" right="0.31496062992125984" top="0.31496062992125984" bottom="0.31496062992125984" header="0.31496062992125984" footer="0.31496062992125984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6D2A-D095-454A-ADE7-22E2425E1AB9}">
  <sheetPr>
    <pageSetUpPr fitToPage="1"/>
  </sheetPr>
  <dimension ref="A1:M111"/>
  <sheetViews>
    <sheetView showGridLines="0" zoomScaleNormal="100" workbookViewId="0"/>
  </sheetViews>
  <sheetFormatPr defaultColWidth="9.109375" defaultRowHeight="15.6" x14ac:dyDescent="0.3"/>
  <cols>
    <col min="1" max="1" width="42.88671875" style="3" bestFit="1" customWidth="1"/>
    <col min="2" max="3" width="19.33203125" style="3" customWidth="1"/>
    <col min="4" max="4" width="5.6640625" style="3" customWidth="1"/>
    <col min="5" max="5" width="15.33203125" style="3" customWidth="1"/>
    <col min="6" max="6" width="16.44140625" style="3" customWidth="1"/>
    <col min="7" max="16384" width="9.109375" style="3"/>
  </cols>
  <sheetData>
    <row r="1" spans="1:13" ht="16.8" thickBot="1" x14ac:dyDescent="0.35">
      <c r="A1" s="74" t="s">
        <v>32</v>
      </c>
      <c r="B1" s="178" t="s">
        <v>175</v>
      </c>
      <c r="C1" s="178"/>
      <c r="D1" s="9"/>
    </row>
    <row r="2" spans="1:13" ht="16.8" thickTop="1" x14ac:dyDescent="0.3">
      <c r="A2" s="75" t="s">
        <v>31</v>
      </c>
      <c r="B2" s="179" t="s">
        <v>105</v>
      </c>
      <c r="C2" s="179"/>
    </row>
    <row r="3" spans="1:13" ht="36.75" customHeight="1" x14ac:dyDescent="0.3">
      <c r="A3" s="142" t="s">
        <v>13</v>
      </c>
      <c r="B3" s="228" t="s">
        <v>106</v>
      </c>
      <c r="C3" s="228" t="s">
        <v>107</v>
      </c>
      <c r="E3" s="158" t="s">
        <v>180</v>
      </c>
      <c r="F3" s="160" t="s">
        <v>176</v>
      </c>
    </row>
    <row r="4" spans="1:13" ht="36.75" customHeight="1" x14ac:dyDescent="0.3">
      <c r="A4" s="143" t="s">
        <v>2</v>
      </c>
      <c r="B4" s="228"/>
      <c r="C4" s="228"/>
      <c r="E4" s="159"/>
      <c r="F4" s="161"/>
    </row>
    <row r="5" spans="1:13" x14ac:dyDescent="0.3">
      <c r="A5" s="117" t="s">
        <v>159</v>
      </c>
      <c r="B5" s="144">
        <v>48.228476190476187</v>
      </c>
      <c r="C5" s="145">
        <v>2.8378784443278824</v>
      </c>
      <c r="E5" s="10">
        <f t="shared" ref="E5:E13" si="0">ROUND((B5/(1-$M$5-$M$6))/(1-$M$7),4)</f>
        <v>60.391300000000001</v>
      </c>
      <c r="F5" s="11">
        <f t="shared" ref="F5:F13" si="1">ROUND((C5/(1-$M$5-$M$6))/(1-$M$7),4)</f>
        <v>3.5535999999999999</v>
      </c>
      <c r="J5" s="216" t="s">
        <v>177</v>
      </c>
      <c r="K5" s="217"/>
      <c r="L5" s="217"/>
      <c r="M5" s="53">
        <v>1.6500000000000001E-2</v>
      </c>
    </row>
    <row r="6" spans="1:13" x14ac:dyDescent="0.3">
      <c r="A6" s="25" t="s">
        <v>160</v>
      </c>
      <c r="B6" s="146">
        <v>48.228476190476187</v>
      </c>
      <c r="C6" s="147">
        <v>2.4170895715482317</v>
      </c>
      <c r="E6" s="10">
        <f t="shared" si="0"/>
        <v>60.391300000000001</v>
      </c>
      <c r="F6" s="11">
        <f t="shared" si="1"/>
        <v>3.0266999999999999</v>
      </c>
      <c r="J6" s="218" t="s">
        <v>178</v>
      </c>
      <c r="K6" s="219"/>
      <c r="L6" s="219"/>
      <c r="M6" s="52">
        <v>7.5999999999999998E-2</v>
      </c>
    </row>
    <row r="7" spans="1:13" ht="15.6" customHeight="1" x14ac:dyDescent="0.3">
      <c r="A7" s="25" t="s">
        <v>161</v>
      </c>
      <c r="B7" s="146">
        <v>48.228476190476187</v>
      </c>
      <c r="C7" s="147">
        <v>2.3975179960701078</v>
      </c>
      <c r="E7" s="10">
        <f t="shared" si="0"/>
        <v>60.391300000000001</v>
      </c>
      <c r="F7" s="11">
        <f t="shared" si="1"/>
        <v>3.0022000000000002</v>
      </c>
      <c r="J7" s="220" t="s">
        <v>179</v>
      </c>
      <c r="K7" s="221"/>
      <c r="L7" s="221"/>
      <c r="M7" s="56">
        <v>0.12</v>
      </c>
    </row>
    <row r="8" spans="1:13" ht="15.6" customHeight="1" x14ac:dyDescent="0.3">
      <c r="A8" s="25" t="s">
        <v>162</v>
      </c>
      <c r="B8" s="146">
        <v>48.228476190476187</v>
      </c>
      <c r="C8" s="147">
        <v>2.3720749479485472</v>
      </c>
      <c r="E8" s="10">
        <f t="shared" si="0"/>
        <v>60.391300000000001</v>
      </c>
      <c r="F8" s="11">
        <f t="shared" si="1"/>
        <v>2.9702999999999999</v>
      </c>
      <c r="J8" s="222" t="s">
        <v>181</v>
      </c>
      <c r="K8" s="223"/>
      <c r="L8" s="223"/>
      <c r="M8" s="213">
        <v>5.0449999999999999</v>
      </c>
    </row>
    <row r="9" spans="1:13" x14ac:dyDescent="0.3">
      <c r="A9" s="25" t="s">
        <v>163</v>
      </c>
      <c r="B9" s="146">
        <v>144.67552380952381</v>
      </c>
      <c r="C9" s="147">
        <v>2.3290174818966758</v>
      </c>
      <c r="E9" s="10">
        <f t="shared" si="0"/>
        <v>181.16139999999999</v>
      </c>
      <c r="F9" s="11">
        <f t="shared" si="1"/>
        <v>2.9163999999999999</v>
      </c>
      <c r="J9" s="224"/>
      <c r="K9" s="225"/>
      <c r="L9" s="225"/>
      <c r="M9" s="214"/>
    </row>
    <row r="10" spans="1:13" x14ac:dyDescent="0.3">
      <c r="A10" s="25" t="s">
        <v>164</v>
      </c>
      <c r="B10" s="146">
        <v>144.67552380952381</v>
      </c>
      <c r="C10" s="147">
        <v>2.1039443638982576</v>
      </c>
      <c r="E10" s="10">
        <f t="shared" si="0"/>
        <v>181.16139999999999</v>
      </c>
      <c r="F10" s="11">
        <f t="shared" si="1"/>
        <v>2.6345000000000001</v>
      </c>
      <c r="J10" s="226"/>
      <c r="K10" s="227"/>
      <c r="L10" s="227"/>
      <c r="M10" s="215"/>
    </row>
    <row r="11" spans="1:13" x14ac:dyDescent="0.3">
      <c r="A11" s="25" t="s">
        <v>165</v>
      </c>
      <c r="B11" s="146">
        <v>144.67552380952381</v>
      </c>
      <c r="C11" s="147">
        <v>1.4678681608592494</v>
      </c>
      <c r="E11" s="10">
        <f t="shared" si="0"/>
        <v>181.16139999999999</v>
      </c>
      <c r="F11" s="11">
        <f t="shared" si="1"/>
        <v>1.8381000000000001</v>
      </c>
    </row>
    <row r="12" spans="1:13" x14ac:dyDescent="0.3">
      <c r="A12" s="25" t="s">
        <v>166</v>
      </c>
      <c r="B12" s="146">
        <v>144.67552380952381</v>
      </c>
      <c r="C12" s="147">
        <v>0.97857877390616643</v>
      </c>
      <c r="E12" s="10">
        <f t="shared" si="0"/>
        <v>181.16139999999999</v>
      </c>
      <c r="F12" s="11">
        <f t="shared" si="1"/>
        <v>1.2254</v>
      </c>
    </row>
    <row r="13" spans="1:13" x14ac:dyDescent="0.3">
      <c r="A13" s="26" t="s">
        <v>167</v>
      </c>
      <c r="B13" s="148">
        <v>144.67552380952381</v>
      </c>
      <c r="C13" s="149">
        <v>0.88072089651554986</v>
      </c>
      <c r="E13" s="12">
        <f t="shared" si="0"/>
        <v>181.16139999999999</v>
      </c>
      <c r="F13" s="13">
        <f t="shared" si="1"/>
        <v>1.1028</v>
      </c>
    </row>
    <row r="15" spans="1:13" ht="16.2" x14ac:dyDescent="0.3">
      <c r="A15" s="19" t="s">
        <v>31</v>
      </c>
      <c r="B15" s="173" t="str">
        <f>$B$2</f>
        <v>01/AGO./2024</v>
      </c>
      <c r="C15" s="173"/>
    </row>
    <row r="16" spans="1:13" ht="36.75" customHeight="1" x14ac:dyDescent="0.3">
      <c r="A16" s="88" t="s">
        <v>22</v>
      </c>
      <c r="B16" s="185"/>
      <c r="C16" s="176" t="s">
        <v>107</v>
      </c>
      <c r="E16" s="158" t="s">
        <v>176</v>
      </c>
      <c r="F16" s="160" t="s">
        <v>182</v>
      </c>
    </row>
    <row r="17" spans="1:6" ht="36.75" customHeight="1" x14ac:dyDescent="0.3">
      <c r="A17" s="24" t="s">
        <v>2</v>
      </c>
      <c r="B17" s="186"/>
      <c r="C17" s="177"/>
      <c r="E17" s="159"/>
      <c r="F17" s="161"/>
    </row>
    <row r="18" spans="1:6" x14ac:dyDescent="0.3">
      <c r="A18" s="89" t="s">
        <v>23</v>
      </c>
      <c r="B18" s="71"/>
      <c r="C18" s="73">
        <v>0.19981646583379245</v>
      </c>
      <c r="E18" s="14">
        <f>ROUND((C18/(1-$M$5-$M$6))/(1-$M$7),4)</f>
        <v>0.25019999999999998</v>
      </c>
      <c r="F18" s="11">
        <f>ROUND((C18/(1-$M$5-$M$6))/(1-$M$7),4)+ROUND($M$8*$M$7,4)-ROUND(E18*$M$7,4)</f>
        <v>0.8256</v>
      </c>
    </row>
    <row r="20" spans="1:6" ht="16.2" x14ac:dyDescent="0.3">
      <c r="A20" s="19" t="s">
        <v>31</v>
      </c>
      <c r="B20" s="173" t="str">
        <f>$B$2</f>
        <v>01/AGO./2024</v>
      </c>
      <c r="C20" s="173"/>
    </row>
    <row r="21" spans="1:6" ht="36.75" customHeight="1" x14ac:dyDescent="0.3">
      <c r="A21" s="88" t="s">
        <v>44</v>
      </c>
      <c r="B21" s="229"/>
      <c r="C21" s="231" t="s">
        <v>107</v>
      </c>
      <c r="E21" s="158"/>
      <c r="F21" s="160" t="s">
        <v>176</v>
      </c>
    </row>
    <row r="22" spans="1:6" ht="36.75" customHeight="1" x14ac:dyDescent="0.3">
      <c r="A22" s="24" t="s">
        <v>2</v>
      </c>
      <c r="B22" s="230"/>
      <c r="C22" s="232"/>
      <c r="E22" s="159"/>
      <c r="F22" s="161"/>
    </row>
    <row r="23" spans="1:6" x14ac:dyDescent="0.3">
      <c r="A23" s="51" t="s">
        <v>168</v>
      </c>
      <c r="B23" s="120"/>
      <c r="C23" s="92">
        <v>0.72673780616823291</v>
      </c>
      <c r="E23" s="10"/>
      <c r="F23" s="11">
        <f>ROUND((C23/(1-$M$5-$M$6))/(1-$M$7),4)</f>
        <v>0.91</v>
      </c>
    </row>
    <row r="24" spans="1:6" x14ac:dyDescent="0.3">
      <c r="A24" s="25" t="s">
        <v>129</v>
      </c>
      <c r="B24" s="49"/>
      <c r="C24" s="43">
        <v>0.62063429012125249</v>
      </c>
      <c r="E24" s="10"/>
      <c r="F24" s="11">
        <f t="shared" ref="F24:F30" si="2">ROUND((C24/(1-$M$5-$M$6))/(1-$M$7),4)</f>
        <v>0.7772</v>
      </c>
    </row>
    <row r="25" spans="1:6" x14ac:dyDescent="0.3">
      <c r="A25" s="25" t="s">
        <v>130</v>
      </c>
      <c r="B25" s="49"/>
      <c r="C25" s="43">
        <v>0.53296142321487039</v>
      </c>
      <c r="E25" s="10"/>
      <c r="F25" s="11">
        <f t="shared" si="2"/>
        <v>0.66739999999999999</v>
      </c>
    </row>
    <row r="26" spans="1:6" x14ac:dyDescent="0.3">
      <c r="A26" s="25" t="s">
        <v>131</v>
      </c>
      <c r="B26" s="49"/>
      <c r="C26" s="43">
        <v>0.48917590315709547</v>
      </c>
      <c r="E26" s="10"/>
      <c r="F26" s="11">
        <f t="shared" si="2"/>
        <v>0.61250000000000004</v>
      </c>
    </row>
    <row r="27" spans="1:6" x14ac:dyDescent="0.3">
      <c r="A27" s="25" t="s">
        <v>132</v>
      </c>
      <c r="B27" s="49"/>
      <c r="C27" s="43">
        <v>0.3722787472819194</v>
      </c>
      <c r="E27" s="10"/>
      <c r="F27" s="11">
        <f t="shared" si="2"/>
        <v>0.4662</v>
      </c>
    </row>
    <row r="28" spans="1:6" x14ac:dyDescent="0.3">
      <c r="A28" s="25" t="s">
        <v>133</v>
      </c>
      <c r="B28" s="49"/>
      <c r="C28" s="43">
        <v>0.3441745530122779</v>
      </c>
      <c r="E28" s="10"/>
      <c r="F28" s="11">
        <f t="shared" si="2"/>
        <v>0.43099999999999999</v>
      </c>
    </row>
    <row r="29" spans="1:6" x14ac:dyDescent="0.3">
      <c r="A29" s="25" t="s">
        <v>134</v>
      </c>
      <c r="B29" s="49"/>
      <c r="C29" s="43">
        <v>0.30629498682276085</v>
      </c>
      <c r="E29" s="10"/>
      <c r="F29" s="11">
        <f t="shared" si="2"/>
        <v>0.38350000000000001</v>
      </c>
    </row>
    <row r="30" spans="1:6" x14ac:dyDescent="0.3">
      <c r="A30" s="26" t="s">
        <v>135</v>
      </c>
      <c r="B30" s="50"/>
      <c r="C30" s="46">
        <v>0.27320127980234954</v>
      </c>
      <c r="E30" s="12"/>
      <c r="F30" s="13">
        <f t="shared" si="2"/>
        <v>0.34210000000000002</v>
      </c>
    </row>
    <row r="32" spans="1:6" ht="16.2" x14ac:dyDescent="0.3">
      <c r="A32" s="19" t="s">
        <v>31</v>
      </c>
      <c r="B32" s="173" t="str">
        <f>$B$2</f>
        <v>01/AGO./2024</v>
      </c>
      <c r="C32" s="173"/>
    </row>
    <row r="33" spans="1:6" ht="48" customHeight="1" x14ac:dyDescent="0.3">
      <c r="A33" s="27" t="s">
        <v>172</v>
      </c>
      <c r="B33" s="229"/>
      <c r="C33" s="231" t="s">
        <v>107</v>
      </c>
      <c r="E33" s="158"/>
      <c r="F33" s="160" t="s">
        <v>176</v>
      </c>
    </row>
    <row r="34" spans="1:6" ht="36.75" customHeight="1" x14ac:dyDescent="0.3">
      <c r="A34" s="119" t="s">
        <v>2</v>
      </c>
      <c r="B34" s="230"/>
      <c r="C34" s="232"/>
      <c r="E34" s="159"/>
      <c r="F34" s="161"/>
    </row>
    <row r="35" spans="1:6" x14ac:dyDescent="0.3">
      <c r="A35" s="25" t="s">
        <v>171</v>
      </c>
      <c r="B35" s="120"/>
      <c r="C35" s="92">
        <v>0.53821832564839156</v>
      </c>
      <c r="E35" s="10"/>
      <c r="F35" s="11">
        <f>ROUND((C35/(1-$M$5-$M$6))/(1-$M$7),4)</f>
        <v>0.67400000000000004</v>
      </c>
    </row>
    <row r="36" spans="1:6" x14ac:dyDescent="0.3">
      <c r="A36" s="25" t="s">
        <v>144</v>
      </c>
      <c r="B36" s="49"/>
      <c r="C36" s="43">
        <v>0.24464469347654161</v>
      </c>
      <c r="E36" s="10"/>
      <c r="F36" s="11">
        <f t="shared" ref="F36:F41" si="3">ROUND((C36/(1-$M$5-$M$6))/(1-$M$7),4)</f>
        <v>0.30630000000000002</v>
      </c>
    </row>
    <row r="37" spans="1:6" x14ac:dyDescent="0.3">
      <c r="A37" s="25" t="s">
        <v>145</v>
      </c>
      <c r="B37" s="49"/>
      <c r="C37" s="43">
        <v>0.23485890573747992</v>
      </c>
      <c r="E37" s="10"/>
      <c r="F37" s="11">
        <f t="shared" si="3"/>
        <v>0.29409999999999997</v>
      </c>
    </row>
    <row r="38" spans="1:6" x14ac:dyDescent="0.3">
      <c r="A38" s="25" t="s">
        <v>146</v>
      </c>
      <c r="B38" s="49"/>
      <c r="C38" s="43">
        <v>0.22507311799841828</v>
      </c>
      <c r="E38" s="10"/>
      <c r="F38" s="11">
        <f t="shared" si="3"/>
        <v>0.28179999999999999</v>
      </c>
    </row>
    <row r="39" spans="1:6" x14ac:dyDescent="0.3">
      <c r="A39" s="25" t="s">
        <v>147</v>
      </c>
      <c r="B39" s="49"/>
      <c r="C39" s="43">
        <v>0.11742945286873996</v>
      </c>
      <c r="E39" s="10"/>
      <c r="F39" s="11">
        <f t="shared" si="3"/>
        <v>0.14699999999999999</v>
      </c>
    </row>
    <row r="40" spans="1:6" x14ac:dyDescent="0.3">
      <c r="A40" s="25" t="s">
        <v>148</v>
      </c>
      <c r="B40" s="49"/>
      <c r="C40" s="43">
        <v>9.785787739061666E-2</v>
      </c>
      <c r="E40" s="10"/>
      <c r="F40" s="11">
        <f t="shared" si="3"/>
        <v>0.1225</v>
      </c>
    </row>
    <row r="41" spans="1:6" x14ac:dyDescent="0.3">
      <c r="A41" s="26" t="s">
        <v>135</v>
      </c>
      <c r="B41" s="50"/>
      <c r="C41" s="46">
        <v>3.0289343001857535E-2</v>
      </c>
      <c r="E41" s="12"/>
      <c r="F41" s="13">
        <f t="shared" si="3"/>
        <v>3.7900000000000003E-2</v>
      </c>
    </row>
    <row r="43" spans="1:6" ht="16.2" x14ac:dyDescent="0.3">
      <c r="A43" s="19" t="s">
        <v>31</v>
      </c>
      <c r="B43" s="173" t="str">
        <f>$B$2</f>
        <v>01/AGO./2024</v>
      </c>
      <c r="C43" s="173"/>
    </row>
    <row r="44" spans="1:6" ht="36.75" customHeight="1" x14ac:dyDescent="0.3">
      <c r="A44" s="88" t="s">
        <v>24</v>
      </c>
      <c r="B44" s="150"/>
      <c r="C44" s="231" t="s">
        <v>107</v>
      </c>
      <c r="E44" s="158"/>
      <c r="F44" s="160" t="s">
        <v>176</v>
      </c>
    </row>
    <row r="45" spans="1:6" ht="36.75" customHeight="1" x14ac:dyDescent="0.3">
      <c r="A45" s="119" t="s">
        <v>2</v>
      </c>
      <c r="B45" s="151"/>
      <c r="C45" s="232"/>
      <c r="E45" s="159"/>
      <c r="F45" s="161"/>
    </row>
    <row r="46" spans="1:6" x14ac:dyDescent="0.3">
      <c r="A46" s="51" t="s">
        <v>111</v>
      </c>
      <c r="B46" s="120"/>
      <c r="C46" s="92">
        <v>1.3210813447733247</v>
      </c>
      <c r="E46" s="10"/>
      <c r="F46" s="11">
        <f>ROUND((C46/(1-$M$5-$M$6))/(1-$M$7),4)</f>
        <v>1.6541999999999999</v>
      </c>
    </row>
    <row r="47" spans="1:6" x14ac:dyDescent="0.3">
      <c r="A47" s="25" t="s">
        <v>112</v>
      </c>
      <c r="B47" s="49"/>
      <c r="C47" s="43">
        <v>0.87093510877648816</v>
      </c>
      <c r="E47" s="10"/>
      <c r="F47" s="11">
        <f t="shared" ref="F47:F53" si="4">ROUND((C47/(1-$M$5-$M$6))/(1-$M$7),4)</f>
        <v>1.0906</v>
      </c>
    </row>
    <row r="48" spans="1:6" x14ac:dyDescent="0.3">
      <c r="A48" s="25" t="s">
        <v>113</v>
      </c>
      <c r="B48" s="49"/>
      <c r="C48" s="43">
        <v>0.84157774555930309</v>
      </c>
      <c r="E48" s="10"/>
      <c r="F48" s="11">
        <f t="shared" si="4"/>
        <v>1.0538000000000001</v>
      </c>
    </row>
    <row r="49" spans="1:6" x14ac:dyDescent="0.3">
      <c r="A49" s="25" t="s">
        <v>114</v>
      </c>
      <c r="B49" s="49"/>
      <c r="C49" s="43">
        <v>0.82689906395071067</v>
      </c>
      <c r="E49" s="10"/>
      <c r="F49" s="11">
        <f t="shared" si="4"/>
        <v>1.0354000000000001</v>
      </c>
    </row>
    <row r="50" spans="1:6" x14ac:dyDescent="0.3">
      <c r="A50" s="25" t="s">
        <v>115</v>
      </c>
      <c r="B50" s="49"/>
      <c r="C50" s="43">
        <v>0.74468568040390815</v>
      </c>
      <c r="E50" s="10"/>
      <c r="F50" s="11">
        <f t="shared" si="4"/>
        <v>0.9325</v>
      </c>
    </row>
    <row r="51" spans="1:6" x14ac:dyDescent="0.3">
      <c r="A51" s="25" t="s">
        <v>116</v>
      </c>
      <c r="B51" s="49"/>
      <c r="C51" s="43">
        <v>0.46971781147495983</v>
      </c>
      <c r="E51" s="10"/>
      <c r="F51" s="11">
        <f t="shared" si="4"/>
        <v>0.58819999999999995</v>
      </c>
    </row>
    <row r="52" spans="1:6" x14ac:dyDescent="0.3">
      <c r="A52" s="25" t="s">
        <v>117</v>
      </c>
      <c r="B52" s="49"/>
      <c r="C52" s="43">
        <v>0.44036044825777493</v>
      </c>
      <c r="E52" s="10"/>
      <c r="F52" s="11">
        <f t="shared" si="4"/>
        <v>0.5514</v>
      </c>
    </row>
    <row r="53" spans="1:6" x14ac:dyDescent="0.3">
      <c r="A53" s="26" t="s">
        <v>118</v>
      </c>
      <c r="B53" s="50"/>
      <c r="C53" s="46">
        <v>0.39143150956246664</v>
      </c>
      <c r="E53" s="12"/>
      <c r="F53" s="13">
        <f t="shared" si="4"/>
        <v>0.49009999999999998</v>
      </c>
    </row>
    <row r="55" spans="1:6" ht="16.2" x14ac:dyDescent="0.3">
      <c r="A55" s="19" t="s">
        <v>31</v>
      </c>
      <c r="B55" s="173" t="str">
        <f>$B$2</f>
        <v>01/AGO./2024</v>
      </c>
      <c r="C55" s="173"/>
    </row>
    <row r="56" spans="1:6" ht="36.75" customHeight="1" x14ac:dyDescent="0.3">
      <c r="A56" s="88" t="s">
        <v>60</v>
      </c>
      <c r="B56" s="229" t="s">
        <v>106</v>
      </c>
      <c r="C56" s="231" t="s">
        <v>107</v>
      </c>
      <c r="E56" s="158" t="s">
        <v>180</v>
      </c>
      <c r="F56" s="160" t="s">
        <v>176</v>
      </c>
    </row>
    <row r="57" spans="1:6" ht="36.75" customHeight="1" x14ac:dyDescent="0.3">
      <c r="A57" s="24" t="s">
        <v>2</v>
      </c>
      <c r="B57" s="230"/>
      <c r="C57" s="232"/>
      <c r="E57" s="159"/>
      <c r="F57" s="161"/>
    </row>
    <row r="58" spans="1:6" x14ac:dyDescent="0.3">
      <c r="A58" s="89" t="s">
        <v>110</v>
      </c>
      <c r="B58" s="125">
        <v>8059.6361904761907</v>
      </c>
      <c r="C58" s="104">
        <v>1.9961143028116448</v>
      </c>
      <c r="E58" s="54">
        <f>ROUND((B58/(1-$M$5-$M$6))/(1-$M$7),4)</f>
        <v>10092.2066</v>
      </c>
      <c r="F58" s="55">
        <f>ROUND((C58/(1-$M$5-$M$6))/(1-$M$7),4)</f>
        <v>2.4994999999999998</v>
      </c>
    </row>
    <row r="60" spans="1:6" ht="16.2" x14ac:dyDescent="0.3">
      <c r="A60" s="19" t="s">
        <v>31</v>
      </c>
      <c r="B60" s="173" t="str">
        <f>$B$2</f>
        <v>01/AGO./2024</v>
      </c>
      <c r="C60" s="173"/>
    </row>
    <row r="61" spans="1:6" ht="36.75" customHeight="1" x14ac:dyDescent="0.3">
      <c r="A61" s="27" t="s">
        <v>149</v>
      </c>
      <c r="B61" s="150"/>
      <c r="C61" s="231" t="s">
        <v>107</v>
      </c>
      <c r="E61" s="158"/>
      <c r="F61" s="160" t="s">
        <v>176</v>
      </c>
    </row>
    <row r="62" spans="1:6" ht="36.75" customHeight="1" x14ac:dyDescent="0.3">
      <c r="A62" s="119" t="s">
        <v>2</v>
      </c>
      <c r="B62" s="151"/>
      <c r="C62" s="232"/>
      <c r="E62" s="159"/>
      <c r="F62" s="161"/>
    </row>
    <row r="63" spans="1:6" x14ac:dyDescent="0.3">
      <c r="A63" s="25" t="s">
        <v>157</v>
      </c>
      <c r="B63" s="120"/>
      <c r="C63" s="92">
        <v>1.0126331216893538</v>
      </c>
      <c r="E63" s="10"/>
      <c r="F63" s="11">
        <f>ROUND((C63/(1-$M$5-$M$6))/(1-$M$7),4)</f>
        <v>1.268</v>
      </c>
    </row>
    <row r="64" spans="1:6" x14ac:dyDescent="0.3">
      <c r="A64" s="25" t="s">
        <v>150</v>
      </c>
      <c r="B64" s="49"/>
      <c r="C64" s="43">
        <v>0.83653542268080516</v>
      </c>
      <c r="E64" s="10"/>
      <c r="F64" s="11">
        <f t="shared" ref="F64:F71" si="5">ROUND((C64/(1-$M$5-$M$6))/(1-$M$7),4)</f>
        <v>1.0475000000000001</v>
      </c>
    </row>
    <row r="65" spans="1:6" x14ac:dyDescent="0.3">
      <c r="A65" s="25" t="s">
        <v>151</v>
      </c>
      <c r="B65" s="49"/>
      <c r="C65" s="43">
        <v>0.41755418743842315</v>
      </c>
      <c r="E65" s="10"/>
      <c r="F65" s="11">
        <f t="shared" si="5"/>
        <v>0.52290000000000003</v>
      </c>
    </row>
    <row r="66" spans="1:6" x14ac:dyDescent="0.3">
      <c r="A66" s="25" t="s">
        <v>152</v>
      </c>
      <c r="B66" s="49"/>
      <c r="C66" s="43">
        <v>0.41384386314812943</v>
      </c>
      <c r="E66" s="10"/>
      <c r="F66" s="11">
        <f t="shared" si="5"/>
        <v>0.51819999999999999</v>
      </c>
    </row>
    <row r="67" spans="1:6" x14ac:dyDescent="0.3">
      <c r="A67" s="25" t="s">
        <v>153</v>
      </c>
      <c r="B67" s="49"/>
      <c r="C67" s="43">
        <v>0.38573102141013582</v>
      </c>
      <c r="E67" s="10"/>
      <c r="F67" s="11">
        <f t="shared" si="5"/>
        <v>0.48299999999999998</v>
      </c>
    </row>
    <row r="68" spans="1:6" x14ac:dyDescent="0.3">
      <c r="A68" s="25" t="s">
        <v>154</v>
      </c>
      <c r="B68" s="49"/>
      <c r="C68" s="43">
        <v>0.34677261636205325</v>
      </c>
      <c r="E68" s="10"/>
      <c r="F68" s="11">
        <f t="shared" si="5"/>
        <v>0.43419999999999997</v>
      </c>
    </row>
    <row r="69" spans="1:6" x14ac:dyDescent="0.3">
      <c r="A69" s="25" t="s">
        <v>116</v>
      </c>
      <c r="B69" s="49"/>
      <c r="C69" s="43">
        <v>0.29254479981160875</v>
      </c>
      <c r="E69" s="10"/>
      <c r="F69" s="11">
        <f t="shared" si="5"/>
        <v>0.36630000000000001</v>
      </c>
    </row>
    <row r="70" spans="1:6" x14ac:dyDescent="0.3">
      <c r="A70" s="25" t="s">
        <v>155</v>
      </c>
      <c r="B70" s="49"/>
      <c r="C70" s="43">
        <v>0.28041489347795673</v>
      </c>
      <c r="E70" s="10"/>
      <c r="F70" s="11">
        <f t="shared" si="5"/>
        <v>0.35110000000000002</v>
      </c>
    </row>
    <row r="71" spans="1:6" x14ac:dyDescent="0.3">
      <c r="A71" s="26" t="s">
        <v>156</v>
      </c>
      <c r="B71" s="50"/>
      <c r="C71" s="46">
        <v>0.26685793934034552</v>
      </c>
      <c r="E71" s="12"/>
      <c r="F71" s="13">
        <f t="shared" si="5"/>
        <v>0.3342</v>
      </c>
    </row>
    <row r="74" spans="1:6" ht="16.2" x14ac:dyDescent="0.3">
      <c r="A74" s="19" t="s">
        <v>31</v>
      </c>
      <c r="B74" s="173" t="str">
        <f>$B$2</f>
        <v>01/AGO./2024</v>
      </c>
      <c r="C74" s="173"/>
    </row>
    <row r="75" spans="1:6" ht="36.75" customHeight="1" x14ac:dyDescent="0.3">
      <c r="A75" s="88" t="s">
        <v>58</v>
      </c>
      <c r="B75" s="185" t="s">
        <v>106</v>
      </c>
      <c r="C75" s="176" t="s">
        <v>107</v>
      </c>
      <c r="E75" s="158" t="s">
        <v>180</v>
      </c>
      <c r="F75" s="160" t="s">
        <v>176</v>
      </c>
    </row>
    <row r="76" spans="1:6" ht="36.75" customHeight="1" x14ac:dyDescent="0.3">
      <c r="A76" s="24" t="s">
        <v>2</v>
      </c>
      <c r="B76" s="186"/>
      <c r="C76" s="177"/>
      <c r="E76" s="159"/>
      <c r="F76" s="161"/>
    </row>
    <row r="77" spans="1:6" x14ac:dyDescent="0.3">
      <c r="A77" s="51" t="s">
        <v>28</v>
      </c>
      <c r="B77" s="82"/>
      <c r="C77" s="81"/>
    </row>
    <row r="78" spans="1:6" x14ac:dyDescent="0.3">
      <c r="A78" s="25" t="s">
        <v>119</v>
      </c>
      <c r="B78" s="152">
        <v>48.226571428571425</v>
      </c>
      <c r="C78" s="84">
        <v>3.7036699566727629</v>
      </c>
      <c r="E78" s="18">
        <f>ROUND((B78/(1-$M$5-$M$6))/(1-$M$7),4)</f>
        <v>60.3889</v>
      </c>
      <c r="F78" s="16">
        <f>ROUND((C78/(1-$M$5-$M$6))/(1-$M$7),4)</f>
        <v>4.6376999999999997</v>
      </c>
    </row>
    <row r="79" spans="1:6" x14ac:dyDescent="0.3">
      <c r="A79" s="25" t="s">
        <v>120</v>
      </c>
      <c r="B79" s="152">
        <v>48.226571428571425</v>
      </c>
      <c r="C79" s="84">
        <v>2.8332837839894469</v>
      </c>
      <c r="E79" s="10">
        <f t="shared" ref="E79:E81" si="6">ROUND((B79/(1-$M$5-$M$6))/(1-$M$7),4)</f>
        <v>60.3889</v>
      </c>
      <c r="F79" s="11">
        <f>ROUND((C79/(1-$M$5-$M$6))/(1-$M$7),4)</f>
        <v>3.5478000000000001</v>
      </c>
    </row>
    <row r="80" spans="1:6" x14ac:dyDescent="0.3">
      <c r="A80" s="25" t="s">
        <v>121</v>
      </c>
      <c r="B80" s="152">
        <v>48.226571428571425</v>
      </c>
      <c r="C80" s="84">
        <v>2.1674308268301514</v>
      </c>
      <c r="E80" s="10">
        <f t="shared" si="6"/>
        <v>60.3889</v>
      </c>
      <c r="F80" s="11">
        <f>ROUND((C80/(1-$M$5-$M$6))/(1-$M$7),4)</f>
        <v>2.714</v>
      </c>
    </row>
    <row r="81" spans="1:6" x14ac:dyDescent="0.3">
      <c r="A81" s="26" t="s">
        <v>122</v>
      </c>
      <c r="B81" s="153">
        <v>144.67961904761904</v>
      </c>
      <c r="C81" s="87">
        <v>2.8177010819897217</v>
      </c>
      <c r="E81" s="12">
        <f t="shared" si="6"/>
        <v>181.16659999999999</v>
      </c>
      <c r="F81" s="13">
        <f>ROUND((C81/(1-$M$5-$M$6))/(1-$M$7),4)</f>
        <v>3.5283000000000002</v>
      </c>
    </row>
    <row r="82" spans="1:6" x14ac:dyDescent="0.3">
      <c r="A82" s="2"/>
      <c r="B82" s="7"/>
      <c r="C82" s="7"/>
    </row>
    <row r="83" spans="1:6" x14ac:dyDescent="0.3">
      <c r="A83" s="117" t="s">
        <v>29</v>
      </c>
      <c r="B83" s="154"/>
      <c r="C83" s="115"/>
    </row>
    <row r="84" spans="1:6" x14ac:dyDescent="0.3">
      <c r="A84" s="25" t="s">
        <v>123</v>
      </c>
      <c r="B84" s="155">
        <v>16.622706200143764</v>
      </c>
      <c r="C84" s="84">
        <v>0</v>
      </c>
      <c r="E84" s="18">
        <f>ROUND((B84/(1-$M$5-$M$6))/(1-$M$7),4)</f>
        <v>20.814800000000002</v>
      </c>
      <c r="F84" s="16">
        <f>ROUND((C84/(1-$M$5-$M$6))/(1-$M$7),4)</f>
        <v>0</v>
      </c>
    </row>
    <row r="85" spans="1:6" x14ac:dyDescent="0.3">
      <c r="A85" s="25" t="s">
        <v>124</v>
      </c>
      <c r="B85" s="155">
        <v>16.622706200143764</v>
      </c>
      <c r="C85" s="84">
        <v>5.480041133874531</v>
      </c>
      <c r="E85" s="10">
        <f t="shared" ref="E85:F89" si="7">ROUND((B85/(1-$M$5-$M$6))/(1-$M$7),4)</f>
        <v>20.814800000000002</v>
      </c>
      <c r="F85" s="11">
        <f t="shared" si="7"/>
        <v>6.8620999999999999</v>
      </c>
    </row>
    <row r="86" spans="1:6" x14ac:dyDescent="0.3">
      <c r="A86" s="25" t="s">
        <v>125</v>
      </c>
      <c r="B86" s="155">
        <v>16.622706200143764</v>
      </c>
      <c r="C86" s="84">
        <v>3.1314520764997331</v>
      </c>
      <c r="E86" s="10">
        <f t="shared" si="7"/>
        <v>20.814800000000002</v>
      </c>
      <c r="F86" s="11">
        <f t="shared" si="7"/>
        <v>3.9211999999999998</v>
      </c>
    </row>
    <row r="87" spans="1:6" x14ac:dyDescent="0.3">
      <c r="A87" s="25" t="s">
        <v>126</v>
      </c>
      <c r="B87" s="155">
        <v>16.622706200143764</v>
      </c>
      <c r="C87" s="84">
        <v>2.8378784443278824</v>
      </c>
      <c r="E87" s="10">
        <f t="shared" si="7"/>
        <v>20.814800000000002</v>
      </c>
      <c r="F87" s="11">
        <f t="shared" si="7"/>
        <v>3.5535999999999999</v>
      </c>
    </row>
    <row r="88" spans="1:6" x14ac:dyDescent="0.3">
      <c r="A88" s="25" t="s">
        <v>127</v>
      </c>
      <c r="B88" s="155">
        <v>16.622706200143764</v>
      </c>
      <c r="C88" s="84">
        <v>3.8164572182340488</v>
      </c>
      <c r="E88" s="10">
        <f t="shared" si="7"/>
        <v>20.814800000000002</v>
      </c>
      <c r="F88" s="11">
        <f t="shared" si="7"/>
        <v>4.7789000000000001</v>
      </c>
    </row>
    <row r="89" spans="1:6" x14ac:dyDescent="0.3">
      <c r="A89" s="26" t="s">
        <v>128</v>
      </c>
      <c r="B89" s="153">
        <v>16.622706200143764</v>
      </c>
      <c r="C89" s="87">
        <v>3.4250257086715825</v>
      </c>
      <c r="E89" s="12">
        <f t="shared" si="7"/>
        <v>20.814800000000002</v>
      </c>
      <c r="F89" s="13">
        <f t="shared" si="7"/>
        <v>4.2888000000000002</v>
      </c>
    </row>
    <row r="91" spans="1:6" ht="16.2" x14ac:dyDescent="0.3">
      <c r="A91" s="19" t="s">
        <v>31</v>
      </c>
      <c r="B91" s="173" t="str">
        <f>$B$2</f>
        <v>01/AGO./2024</v>
      </c>
      <c r="C91" s="173"/>
    </row>
    <row r="92" spans="1:6" ht="36.75" customHeight="1" x14ac:dyDescent="0.3">
      <c r="A92" s="88" t="s">
        <v>59</v>
      </c>
      <c r="B92" s="229"/>
      <c r="C92" s="231" t="s">
        <v>107</v>
      </c>
      <c r="E92" s="158" t="s">
        <v>176</v>
      </c>
      <c r="F92" s="160" t="s">
        <v>182</v>
      </c>
    </row>
    <row r="93" spans="1:6" ht="36.75" customHeight="1" x14ac:dyDescent="0.3">
      <c r="A93" s="24" t="s">
        <v>2</v>
      </c>
      <c r="B93" s="230"/>
      <c r="C93" s="232"/>
      <c r="E93" s="159"/>
      <c r="F93" s="161"/>
    </row>
    <row r="94" spans="1:6" x14ac:dyDescent="0.3">
      <c r="A94" s="89" t="s">
        <v>23</v>
      </c>
      <c r="B94" s="102"/>
      <c r="C94" s="104">
        <v>0.46971781147495983</v>
      </c>
      <c r="E94" s="14">
        <f>ROUND((C94/(1-$M$5-$M$6))/(1-$M$7),4)</f>
        <v>0.58819999999999995</v>
      </c>
      <c r="F94" s="11">
        <f>ROUND((C94/(1-$M$5-$M$6))/(1-$M$7),4)+ROUND($M$8*$M$7,4)-ROUND(E94*$M$7,4)</f>
        <v>1.123</v>
      </c>
    </row>
    <row r="96" spans="1:6" ht="16.2" x14ac:dyDescent="0.3">
      <c r="A96" s="19" t="s">
        <v>31</v>
      </c>
      <c r="B96" s="173" t="str">
        <f>$B$2</f>
        <v>01/AGO./2024</v>
      </c>
      <c r="C96" s="173"/>
    </row>
    <row r="97" spans="1:6" ht="45.6" customHeight="1" x14ac:dyDescent="0.3">
      <c r="A97" s="27" t="s">
        <v>158</v>
      </c>
      <c r="B97" s="229" t="s">
        <v>106</v>
      </c>
      <c r="C97" s="231" t="s">
        <v>107</v>
      </c>
      <c r="E97" s="158" t="s">
        <v>180</v>
      </c>
      <c r="F97" s="160" t="s">
        <v>176</v>
      </c>
    </row>
    <row r="98" spans="1:6" ht="34.200000000000003" customHeight="1" x14ac:dyDescent="0.3">
      <c r="A98" s="24" t="s">
        <v>2</v>
      </c>
      <c r="B98" s="230"/>
      <c r="C98" s="232"/>
      <c r="E98" s="159"/>
      <c r="F98" s="161"/>
    </row>
    <row r="99" spans="1:6" x14ac:dyDescent="0.3">
      <c r="A99" s="89" t="s">
        <v>110</v>
      </c>
      <c r="B99" s="102">
        <v>127519.0518</v>
      </c>
      <c r="C99" s="104">
        <v>6.5299999999999997E-2</v>
      </c>
      <c r="E99" s="10">
        <f>ROUND((B99/(1-$M$5-$M$6))/(1-$M$7),4)</f>
        <v>159678.25169999999</v>
      </c>
      <c r="F99" s="11">
        <f>ROUND((C99/(1-$M$5-$M$6))/(1-$M$7),4)</f>
        <v>8.1799999999999998E-2</v>
      </c>
    </row>
    <row r="101" spans="1:6" ht="16.2" x14ac:dyDescent="0.3">
      <c r="A101" s="19" t="s">
        <v>31</v>
      </c>
      <c r="B101" s="173" t="str">
        <f>$B$2</f>
        <v>01/AGO./2024</v>
      </c>
      <c r="C101" s="173"/>
    </row>
    <row r="102" spans="1:6" ht="62.4" x14ac:dyDescent="0.3">
      <c r="A102" s="27" t="s">
        <v>169</v>
      </c>
      <c r="B102" s="156"/>
      <c r="C102" s="233" t="s">
        <v>107</v>
      </c>
      <c r="E102" s="158"/>
      <c r="F102" s="160" t="s">
        <v>176</v>
      </c>
    </row>
    <row r="103" spans="1:6" x14ac:dyDescent="0.3">
      <c r="A103" s="119" t="s">
        <v>2</v>
      </c>
      <c r="B103" s="157"/>
      <c r="C103" s="234"/>
      <c r="E103" s="159"/>
      <c r="F103" s="161"/>
    </row>
    <row r="104" spans="1:6" x14ac:dyDescent="0.3">
      <c r="A104" s="25" t="s">
        <v>170</v>
      </c>
      <c r="B104" s="49"/>
      <c r="C104" s="43">
        <v>0.31394533054946505</v>
      </c>
      <c r="E104" s="10"/>
      <c r="F104" s="11">
        <f t="shared" ref="F104:F111" si="8">ROUND((C104/(1-$M$5-$M$6))/(1-$M$7),4)</f>
        <v>0.3931</v>
      </c>
    </row>
    <row r="105" spans="1:6" x14ac:dyDescent="0.3">
      <c r="A105" s="25" t="s">
        <v>136</v>
      </c>
      <c r="B105" s="49"/>
      <c r="C105" s="43">
        <v>0.16816943879002708</v>
      </c>
      <c r="E105" s="10"/>
      <c r="F105" s="11">
        <f t="shared" si="8"/>
        <v>0.21060000000000001</v>
      </c>
    </row>
    <row r="106" spans="1:6" x14ac:dyDescent="0.3">
      <c r="A106" s="25" t="s">
        <v>137</v>
      </c>
      <c r="B106" s="49"/>
      <c r="C106" s="43">
        <v>0.11658585963785298</v>
      </c>
      <c r="E106" s="10"/>
      <c r="F106" s="11">
        <f t="shared" si="8"/>
        <v>0.14599999999999999</v>
      </c>
    </row>
    <row r="107" spans="1:6" x14ac:dyDescent="0.3">
      <c r="A107" s="25" t="s">
        <v>138</v>
      </c>
      <c r="B107" s="49"/>
      <c r="C107" s="43">
        <v>6.9184732849368644E-2</v>
      </c>
      <c r="E107" s="10"/>
      <c r="F107" s="11">
        <f t="shared" si="8"/>
        <v>8.6599999999999996E-2</v>
      </c>
    </row>
    <row r="108" spans="1:6" x14ac:dyDescent="0.3">
      <c r="A108" s="25" t="s">
        <v>139</v>
      </c>
      <c r="B108" s="49"/>
      <c r="C108" s="43">
        <v>5.959994618257955E-2</v>
      </c>
      <c r="E108" s="10"/>
      <c r="F108" s="11">
        <f t="shared" si="8"/>
        <v>7.46E-2</v>
      </c>
    </row>
    <row r="109" spans="1:6" x14ac:dyDescent="0.3">
      <c r="A109" s="25" t="s">
        <v>140</v>
      </c>
      <c r="B109" s="49"/>
      <c r="C109" s="43">
        <v>4.9492352970329209E-2</v>
      </c>
      <c r="E109" s="10"/>
      <c r="F109" s="11">
        <f t="shared" si="8"/>
        <v>6.2E-2</v>
      </c>
    </row>
    <row r="110" spans="1:6" x14ac:dyDescent="0.3">
      <c r="A110" s="25" t="s">
        <v>141</v>
      </c>
      <c r="B110" s="49"/>
      <c r="C110" s="43">
        <v>3.5376576242876163E-2</v>
      </c>
      <c r="E110" s="10"/>
      <c r="F110" s="11">
        <f t="shared" si="8"/>
        <v>4.4299999999999999E-2</v>
      </c>
    </row>
    <row r="111" spans="1:6" x14ac:dyDescent="0.3">
      <c r="A111" s="26" t="s">
        <v>142</v>
      </c>
      <c r="B111" s="50"/>
      <c r="C111" s="46">
        <v>2.8318687879149641E-2</v>
      </c>
      <c r="E111" s="12"/>
      <c r="F111" s="13">
        <f t="shared" si="8"/>
        <v>3.5499999999999997E-2</v>
      </c>
    </row>
  </sheetData>
  <mergeCells count="58">
    <mergeCell ref="C102:C103"/>
    <mergeCell ref="B1:C1"/>
    <mergeCell ref="B101:C101"/>
    <mergeCell ref="B97:B98"/>
    <mergeCell ref="C97:C98"/>
    <mergeCell ref="B96:C96"/>
    <mergeCell ref="B92:B93"/>
    <mergeCell ref="C92:C93"/>
    <mergeCell ref="B91:C91"/>
    <mergeCell ref="B75:B76"/>
    <mergeCell ref="C75:C76"/>
    <mergeCell ref="B74:C74"/>
    <mergeCell ref="C61:C62"/>
    <mergeCell ref="B60:C60"/>
    <mergeCell ref="B56:B57"/>
    <mergeCell ref="C56:C57"/>
    <mergeCell ref="B55:C55"/>
    <mergeCell ref="C44:C45"/>
    <mergeCell ref="B43:C43"/>
    <mergeCell ref="B33:B34"/>
    <mergeCell ref="C33:C34"/>
    <mergeCell ref="B3:B4"/>
    <mergeCell ref="C3:C4"/>
    <mergeCell ref="B2:C2"/>
    <mergeCell ref="B32:C32"/>
    <mergeCell ref="B21:B22"/>
    <mergeCell ref="C21:C22"/>
    <mergeCell ref="B20:C20"/>
    <mergeCell ref="B16:B17"/>
    <mergeCell ref="C16:C17"/>
    <mergeCell ref="J5:L5"/>
    <mergeCell ref="J6:L6"/>
    <mergeCell ref="J7:L7"/>
    <mergeCell ref="J8:L10"/>
    <mergeCell ref="B15:C15"/>
    <mergeCell ref="E3:E4"/>
    <mergeCell ref="F3:F4"/>
    <mergeCell ref="E16:E17"/>
    <mergeCell ref="F16:F17"/>
    <mergeCell ref="E21:E22"/>
    <mergeCell ref="F21:F22"/>
    <mergeCell ref="E102:E103"/>
    <mergeCell ref="F102:F103"/>
    <mergeCell ref="E61:E62"/>
    <mergeCell ref="F61:F62"/>
    <mergeCell ref="E75:E76"/>
    <mergeCell ref="F75:F76"/>
    <mergeCell ref="M8:M10"/>
    <mergeCell ref="E92:E93"/>
    <mergeCell ref="F92:F93"/>
    <mergeCell ref="E97:E98"/>
    <mergeCell ref="F97:F98"/>
    <mergeCell ref="E33:E34"/>
    <mergeCell ref="F33:F34"/>
    <mergeCell ref="E44:E45"/>
    <mergeCell ref="F44:F45"/>
    <mergeCell ref="E56:E57"/>
    <mergeCell ref="F56:F57"/>
  </mergeCells>
  <pageMargins left="0.31496062992125984" right="0.31496062992125984" top="0.31496062992125984" bottom="0.31496062992125984" header="0.31496062992125984" footer="0.31496062992125984"/>
  <pageSetup paperSize="9" scale="2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Tabelas Vigentes_Merc Cativo</vt:lpstr>
      <vt:lpstr>Tabelas Vigentes_Merc Livre</vt:lpstr>
      <vt:lpstr>'Tabelas Vigentes_Merc Cativo'!Area_de_impressao</vt:lpstr>
      <vt:lpstr>'Tabelas Vigentes_Merc Livre'!Area_de_impressao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Nerone</dc:creator>
  <cp:lastModifiedBy>Paola Nerone</cp:lastModifiedBy>
  <cp:lastPrinted>2021-03-08T21:01:52Z</cp:lastPrinted>
  <dcterms:created xsi:type="dcterms:W3CDTF">2021-01-21T11:57:27Z</dcterms:created>
  <dcterms:modified xsi:type="dcterms:W3CDTF">2024-08-12T20:36:34Z</dcterms:modified>
</cp:coreProperties>
</file>